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13" firstSheet="3" activeTab="4"/>
  </bookViews>
  <sheets>
    <sheet name="Basis 96" sheetId="1" state="hidden" r:id="rId1"/>
    <sheet name="Basis 88" sheetId="2" state="hidden" r:id="rId2"/>
    <sheet name="Basis 81" sheetId="3" state="hidden" r:id="rId3"/>
    <sheet name="Gezondheid" sheetId="4" r:id="rId4"/>
    <sheet name="consumptie&amp;abex" sheetId="5" r:id="rId5"/>
  </sheets>
  <definedNames>
    <definedName name="_xlnm.Print_Area" localSheetId="3">'Gezondheid'!$A$1:$M$75</definedName>
  </definedNames>
  <calcPr fullCalcOnLoad="1"/>
</workbook>
</file>

<file path=xl/sharedStrings.xml><?xml version="1.0" encoding="utf-8"?>
<sst xmlns="http://schemas.openxmlformats.org/spreadsheetml/2006/main" count="951" uniqueCount="54">
  <si>
    <t>Tabel van index en vrijstelling</t>
  </si>
  <si>
    <t>jaar</t>
  </si>
  <si>
    <t>maand</t>
  </si>
  <si>
    <t>basis</t>
  </si>
  <si>
    <t>franchise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</si>
  <si>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</si>
  <si>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</si>
  <si>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</si>
  <si>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</si>
  <si>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</si>
  <si>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</si>
  <si>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</si>
  <si>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</si>
  <si>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</si>
  <si>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</si>
  <si>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</si>
  <si>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januari</t>
  </si>
  <si>
    <t>-</t>
  </si>
  <si>
    <t xml:space="preserve"> </t>
  </si>
  <si>
    <t>otober</t>
  </si>
  <si>
    <t>gezondheidindex</t>
  </si>
  <si>
    <t>basis 1996</t>
  </si>
  <si>
    <t>basis 1988</t>
  </si>
  <si>
    <t>website</t>
  </si>
  <si>
    <t>5000bef</t>
  </si>
  <si>
    <t>123,95€</t>
  </si>
  <si>
    <t>index consumptieprijzen franchise brand/familiale</t>
  </si>
  <si>
    <t>abex</t>
  </si>
  <si>
    <t>grens</t>
  </si>
  <si>
    <t xml:space="preserve">eenvoudige </t>
  </si>
  <si>
    <t>risico's</t>
  </si>
  <si>
    <t>2 0 0 8</t>
  </si>
  <si>
    <t>2 0 0 9</t>
  </si>
  <si>
    <t>2 0 1 0</t>
  </si>
  <si>
    <t>25 mioBEF</t>
  </si>
  <si>
    <t>500 mioBEF</t>
  </si>
  <si>
    <t xml:space="preserve">geîndexeerde </t>
  </si>
  <si>
    <t>min bedragen</t>
  </si>
  <si>
    <t>2 0 1 1</t>
  </si>
  <si>
    <t>2 0 1 2</t>
  </si>
  <si>
    <t>2 0 1 3</t>
  </si>
  <si>
    <t>2 0 1 4</t>
  </si>
  <si>
    <t>BASIS</t>
  </si>
  <si>
    <t>2 0 1 5</t>
  </si>
  <si>
    <t>2 0 1 6</t>
  </si>
  <si>
    <t>2 0 1 7</t>
  </si>
  <si>
    <t>2 0 1 8</t>
  </si>
  <si>
    <t>https://statbel.fgov.be/nl/themas/consumptieprijsindex/consumptieprijsindex</t>
  </si>
  <si>
    <t>2 0 1 9</t>
  </si>
  <si>
    <t>2 0 2 0</t>
  </si>
  <si>
    <t>2 0 2 1</t>
  </si>
  <si>
    <t>2 0 2 2</t>
  </si>
  <si>
    <t>2 0 2 3</t>
  </si>
  <si>
    <t>2 0 2 4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</si>
</sst>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EF&quot;;\-#,##0\ &quot;BEF&quot;"/>
    <numFmt numFmtId="175" formatCode="#,##0\ &quot;BEF&quot;;[Red]\-#,##0\ &quot;BEF&quot;"/>
    <numFmt numFmtId="176" formatCode="#,##0.00\ &quot;BEF&quot;;\-#,##0.00\ &quot;BEF&quot;"/>
    <numFmt numFmtId="177" formatCode="#,##0.00\ &quot;BEF&quot;;[Red]\-#,##0.00\ &quot;BEF&quot;"/>
    <numFmt numFmtId="178" formatCode="_-* #,##0\ &quot;BEF&quot;_-;\-* #,##0\ &quot;BEF&quot;_-;_-* &quot;-&quot;\ &quot;BEF&quot;_-;_-@_-"/>
    <numFmt numFmtId="179" formatCode="_-* #,##0\ _B_E_F_-;\-* #,##0\ _B_E_F_-;_-* &quot;-&quot;\ _B_E_F_-;_-@_-"/>
    <numFmt numFmtId="180" formatCode="_-* #,##0.00\ &quot;BEF&quot;_-;\-* #,##0.00\ &quot;BEF&quot;_-;_-* &quot;-&quot;??\ &quot;BEF&quot;_-;_-@_-"/>
    <numFmt numFmtId="181" formatCode="_-* #,##0.00\ _B_E_F_-;\-* #,##0.00\ _B_E_F_-;_-* &quot;-&quot;??\ _B_E_F_-;_-@_-"/>
    <numFmt numFmtId="182" formatCode="&quot;fl&quot;\ #,##0_-;&quot;fl&quot;\ #,##0\-"/>
    <numFmt numFmtId="183" formatCode="&quot;fl&quot;\ #,##0_-;[Red]&quot;fl&quot;\ #,##0\-"/>
    <numFmt numFmtId="184" formatCode="&quot;fl&quot;\ #,##0.00_-;&quot;fl&quot;\ #,##0.00\-"/>
    <numFmt numFmtId="185" formatCode="&quot;fl&quot;\ #,##0.00_-;[Red]&quot;fl&quot;\ #,##0.00\-"/>
    <numFmt numFmtId="186" formatCode="_-&quot;fl&quot;\ * #,##0_-;_-&quot;fl&quot;\ * #,##0\-;_-&quot;fl&quot;\ * &quot;-&quot;_-;_-@_-"/>
    <numFmt numFmtId="187" formatCode="_-* #,##0_-;_-* #,##0\-;_-* &quot;-&quot;_-;_-@_-"/>
    <numFmt numFmtId="188" formatCode="_-&quot;fl&quot;\ * #,##0.00_-;_-&quot;fl&quot;\ * #,##0.00\-;_-&quot;fl&quot;\ * &quot;-&quot;??_-;_-@_-"/>
    <numFmt numFmtId="189" formatCode="_-* #,##0.00_-;_-* #,##0.00\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0.000"/>
    <numFmt numFmtId="199" formatCode="0.00000"/>
    <numFmt numFmtId="200" formatCode="0.000000"/>
    <numFmt numFmtId="201" formatCode="0.0000000"/>
    <numFmt numFmtId="202" formatCode="0.0000"/>
    <numFmt numFmtId="203" formatCode="#,##0.0"/>
    <numFmt numFmtId="204" formatCode="0.0"/>
    <numFmt numFmtId="205" formatCode="[$-413]dddd\ d\ mmmm\ yyyy"/>
    <numFmt numFmtId="206" formatCode="00.00.00.000"/>
  </numFmts>
  <fonts count="48">
    <font>
      <sz val="11"/>
      <name val="Times New Roman"/>
      <family val="0"/>
    </font>
    <font>
      <i/>
      <sz val="10"/>
      <name val="Arial"/>
      <family val="0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0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3"/>
      <color indexed="18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0" fillId="0" borderId="0">
      <alignment/>
      <protection/>
    </xf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horizontal="center" vertical="center"/>
    </xf>
    <xf numFmtId="3" fontId="3" fillId="34" borderId="23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/>
    </xf>
    <xf numFmtId="2" fontId="0" fillId="35" borderId="26" xfId="0" applyNumberFormat="1" applyFill="1" applyBorder="1" applyAlignment="1" applyProtection="1">
      <alignment horizontal="center" vertical="center"/>
      <protection locked="0"/>
    </xf>
    <xf numFmtId="2" fontId="0" fillId="35" borderId="25" xfId="0" applyNumberFormat="1" applyFill="1" applyBorder="1" applyAlignment="1">
      <alignment horizontal="center" vertical="center"/>
    </xf>
    <xf numFmtId="3" fontId="0" fillId="35" borderId="25" xfId="0" applyNumberForma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2" fontId="0" fillId="35" borderId="25" xfId="0" applyNumberFormat="1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/>
    </xf>
    <xf numFmtId="2" fontId="0" fillId="35" borderId="29" xfId="0" applyNumberFormat="1" applyFill="1" applyBorder="1" applyAlignment="1">
      <alignment horizontal="center" vertical="center"/>
    </xf>
    <xf numFmtId="3" fontId="0" fillId="35" borderId="29" xfId="0" applyNumberFormat="1" applyFill="1" applyBorder="1" applyAlignment="1">
      <alignment horizontal="center" vertical="center"/>
    </xf>
    <xf numFmtId="3" fontId="0" fillId="35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1" fontId="0" fillId="35" borderId="26" xfId="0" applyNumberFormat="1" applyFill="1" applyBorder="1" applyAlignment="1" applyProtection="1">
      <alignment horizontal="center" vertical="center"/>
      <protection locked="0"/>
    </xf>
    <xf numFmtId="3" fontId="0" fillId="35" borderId="26" xfId="0" applyNumberForma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2" fontId="0" fillId="37" borderId="26" xfId="0" applyNumberFormat="1" applyFill="1" applyBorder="1" applyAlignment="1" applyProtection="1">
      <alignment horizontal="center" vertical="center"/>
      <protection locked="0"/>
    </xf>
    <xf numFmtId="2" fontId="0" fillId="37" borderId="25" xfId="0" applyNumberFormat="1" applyFill="1" applyBorder="1" applyAlignment="1" applyProtection="1">
      <alignment horizontal="center" vertical="center"/>
      <protection locked="0"/>
    </xf>
    <xf numFmtId="2" fontId="0" fillId="37" borderId="25" xfId="0" applyNumberFormat="1" applyFill="1" applyBorder="1" applyAlignment="1">
      <alignment horizontal="center" vertical="center"/>
    </xf>
    <xf numFmtId="3" fontId="0" fillId="35" borderId="36" xfId="0" applyNumberFormat="1" applyFill="1" applyBorder="1" applyAlignment="1">
      <alignment horizontal="center" vertical="center"/>
    </xf>
    <xf numFmtId="1" fontId="0" fillId="35" borderId="24" xfId="0" applyNumberFormat="1" applyFill="1" applyBorder="1" applyAlignment="1" applyProtection="1">
      <alignment horizontal="center" vertical="center"/>
      <protection locked="0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/>
    </xf>
    <xf numFmtId="0" fontId="0" fillId="35" borderId="25" xfId="0" applyFill="1" applyBorder="1" applyAlignment="1">
      <alignment horizontal="center" vertical="center"/>
    </xf>
    <xf numFmtId="1" fontId="0" fillId="35" borderId="25" xfId="0" applyNumberForma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>
      <alignment horizontal="center"/>
    </xf>
    <xf numFmtId="0" fontId="11" fillId="35" borderId="38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11" fillId="35" borderId="39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2" fontId="0" fillId="38" borderId="25" xfId="0" applyNumberFormat="1" applyFont="1" applyFill="1" applyBorder="1" applyAlignment="1">
      <alignment horizontal="center"/>
    </xf>
    <xf numFmtId="2" fontId="0" fillId="38" borderId="25" xfId="0" applyNumberFormat="1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2" fontId="0" fillId="38" borderId="26" xfId="0" applyNumberFormat="1" applyFont="1" applyFill="1" applyBorder="1" applyAlignment="1">
      <alignment horizontal="center"/>
    </xf>
    <xf numFmtId="2" fontId="0" fillId="38" borderId="26" xfId="0" applyNumberFormat="1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2" fontId="0" fillId="38" borderId="29" xfId="0" applyNumberFormat="1" applyFont="1" applyFill="1" applyBorder="1" applyAlignment="1">
      <alignment horizontal="center"/>
    </xf>
    <xf numFmtId="2" fontId="0" fillId="38" borderId="29" xfId="0" applyNumberFormat="1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2" fontId="0" fillId="37" borderId="26" xfId="0" applyNumberFormat="1" applyFont="1" applyFill="1" applyBorder="1" applyAlignment="1">
      <alignment/>
    </xf>
    <xf numFmtId="2" fontId="0" fillId="38" borderId="26" xfId="0" applyNumberFormat="1" applyFont="1" applyFill="1" applyBorder="1" applyAlignment="1">
      <alignment/>
    </xf>
    <xf numFmtId="2" fontId="0" fillId="37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44" applyFont="1" applyAlignment="1" applyProtection="1">
      <alignment/>
      <protection/>
    </xf>
    <xf numFmtId="0" fontId="3" fillId="34" borderId="4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 vertical="center"/>
    </xf>
    <xf numFmtId="3" fontId="3" fillId="34" borderId="29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" fontId="0" fillId="37" borderId="45" xfId="0" applyNumberFormat="1" applyFont="1" applyFill="1" applyBorder="1" applyAlignment="1">
      <alignment horizontal="center"/>
    </xf>
    <xf numFmtId="2" fontId="0" fillId="35" borderId="45" xfId="0" applyNumberFormat="1" applyFont="1" applyFill="1" applyBorder="1" applyAlignment="1">
      <alignment horizontal="center"/>
    </xf>
    <xf numFmtId="2" fontId="0" fillId="35" borderId="45" xfId="0" applyNumberFormat="1" applyFont="1" applyFill="1" applyBorder="1" applyAlignment="1">
      <alignment horizontal="center" vertical="center"/>
    </xf>
    <xf numFmtId="3" fontId="0" fillId="35" borderId="45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/>
    </xf>
    <xf numFmtId="0" fontId="0" fillId="37" borderId="45" xfId="0" applyFont="1" applyFill="1" applyBorder="1" applyAlignment="1">
      <alignment/>
    </xf>
    <xf numFmtId="4" fontId="0" fillId="35" borderId="4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5" borderId="46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2" fontId="0" fillId="35" borderId="47" xfId="0" applyNumberFormat="1" applyFont="1" applyFill="1" applyBorder="1" applyAlignment="1">
      <alignment/>
    </xf>
    <xf numFmtId="4" fontId="0" fillId="35" borderId="48" xfId="0" applyNumberFormat="1" applyFont="1" applyFill="1" applyBorder="1" applyAlignment="1">
      <alignment/>
    </xf>
    <xf numFmtId="0" fontId="8" fillId="0" borderId="0" xfId="44" applyAlignment="1" applyProtection="1">
      <alignment/>
      <protection/>
    </xf>
    <xf numFmtId="0" fontId="0" fillId="38" borderId="40" xfId="0" applyFill="1" applyBorder="1" applyAlignment="1">
      <alignment/>
    </xf>
    <xf numFmtId="0" fontId="0" fillId="38" borderId="0" xfId="0" applyFill="1" applyAlignment="1">
      <alignment/>
    </xf>
    <xf numFmtId="0" fontId="0" fillId="37" borderId="4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" fontId="0" fillId="35" borderId="38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4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1" fontId="0" fillId="35" borderId="38" xfId="0" applyNumberFormat="1" applyFill="1" applyBorder="1" applyAlignment="1" applyProtection="1">
      <alignment horizontal="center" vertical="center" textRotation="255"/>
      <protection locked="0"/>
    </xf>
    <xf numFmtId="0" fontId="13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nl/themas/consumptieprijsindex/consumptieprijsindex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nl/themas/consumptieprijsindex/consumptieprijsindex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D88" sqref="D88"/>
    </sheetView>
  </sheetViews>
  <sheetFormatPr defaultColWidth="9.140625" defaultRowHeight="15"/>
  <cols>
    <col min="1" max="1" width="9.7109375" style="32" customWidth="1"/>
    <col min="2" max="2" width="9.7109375" style="0" customWidth="1"/>
    <col min="3" max="3" width="12.28125" style="0" bestFit="1" customWidth="1"/>
    <col min="4" max="5" width="9.7109375" style="0" customWidth="1"/>
    <col min="6" max="9" width="9.7109375" style="33" customWidth="1"/>
    <col min="10" max="10" width="9.7109375" style="0" customWidth="1"/>
  </cols>
  <sheetData>
    <row r="1" spans="1:10" ht="21.75" customHeight="1" thickBot="1">
      <c r="A1" s="1"/>
      <c r="B1" s="131" t="s">
        <v>0</v>
      </c>
      <c r="C1" s="132"/>
      <c r="D1" s="132"/>
      <c r="E1" s="132"/>
      <c r="F1" s="132"/>
      <c r="G1" s="132"/>
      <c r="H1" s="132"/>
      <c r="I1" s="133"/>
      <c r="J1" s="7"/>
    </row>
    <row r="2" spans="1:10" ht="15.75" thickBot="1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6.5" thickBot="1" thickTop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">
      <c r="A4" s="11" t="s">
        <v>1</v>
      </c>
      <c r="B4" s="12" t="s">
        <v>2</v>
      </c>
      <c r="C4" s="13" t="s">
        <v>3</v>
      </c>
      <c r="D4" s="13" t="s">
        <v>3</v>
      </c>
      <c r="E4" s="13" t="s">
        <v>3</v>
      </c>
      <c r="F4" s="13" t="s">
        <v>4</v>
      </c>
      <c r="G4" s="13" t="s">
        <v>4</v>
      </c>
      <c r="H4" s="13" t="s">
        <v>4</v>
      </c>
      <c r="I4" s="13" t="s">
        <v>4</v>
      </c>
      <c r="J4" s="14" t="s">
        <v>4</v>
      </c>
    </row>
    <row r="5" spans="1:10" ht="15.75" thickBot="1">
      <c r="A5" s="15"/>
      <c r="B5" s="16"/>
      <c r="C5" s="17">
        <v>1996</v>
      </c>
      <c r="D5" s="17">
        <v>1988</v>
      </c>
      <c r="E5" s="17">
        <v>1981</v>
      </c>
      <c r="F5" s="18">
        <v>5000</v>
      </c>
      <c r="G5" s="18">
        <v>10000</v>
      </c>
      <c r="H5" s="18">
        <v>15000</v>
      </c>
      <c r="I5" s="18">
        <v>20000</v>
      </c>
      <c r="J5" s="19">
        <v>25000</v>
      </c>
    </row>
    <row r="6" spans="1:10" ht="15.75" thickTop="1">
      <c r="A6" s="55"/>
      <c r="B6" s="71"/>
      <c r="C6" s="57"/>
      <c r="D6" s="58"/>
      <c r="E6" s="58"/>
      <c r="F6" s="24">
        <f aca="true" t="shared" si="0" ref="F6:F21">5000*$E7/119.64</f>
        <v>7463.994943162822</v>
      </c>
      <c r="G6" s="24">
        <f aca="true" t="shared" si="1" ref="G6:G22">10000*$E7/119.64</f>
        <v>14927.989886325644</v>
      </c>
      <c r="H6" s="24">
        <f aca="true" t="shared" si="2" ref="H6:H21">15000*$E7/119.64</f>
        <v>22391.984829488465</v>
      </c>
      <c r="I6" s="24">
        <f aca="true" t="shared" si="3" ref="I6:I21">20000*$E7/119.64</f>
        <v>29855.979772651288</v>
      </c>
      <c r="J6" s="24">
        <f aca="true" t="shared" si="4" ref="J6:J23">25000*$E7/119.64</f>
        <v>37319.9747158141</v>
      </c>
    </row>
    <row r="7" spans="1:10" ht="15">
      <c r="A7" s="72">
        <v>2001</v>
      </c>
      <c r="B7" s="21" t="s">
        <v>14</v>
      </c>
      <c r="C7" s="60">
        <v>107.57</v>
      </c>
      <c r="D7" s="23">
        <f aca="true" t="shared" si="5" ref="D7:D44">C7*1.2273</f>
        <v>132.020661</v>
      </c>
      <c r="E7" s="23">
        <f aca="true" t="shared" si="6" ref="E7:E21">C7*1.6603</f>
        <v>178.598471</v>
      </c>
      <c r="F7" s="24">
        <f t="shared" si="0"/>
        <v>7432.076771982614</v>
      </c>
      <c r="G7" s="24">
        <f t="shared" si="1"/>
        <v>14864.153543965229</v>
      </c>
      <c r="H7" s="24">
        <f t="shared" si="2"/>
        <v>22296.230315947843</v>
      </c>
      <c r="I7" s="24">
        <f t="shared" si="3"/>
        <v>29728.307087930458</v>
      </c>
      <c r="J7" s="24">
        <f t="shared" si="4"/>
        <v>37160.383859913076</v>
      </c>
    </row>
    <row r="8" spans="1:10" ht="15">
      <c r="A8" s="20">
        <v>2001</v>
      </c>
      <c r="B8" s="21" t="s">
        <v>15</v>
      </c>
      <c r="C8" s="59">
        <v>107.11</v>
      </c>
      <c r="D8" s="23">
        <f t="shared" si="5"/>
        <v>131.456103</v>
      </c>
      <c r="E8" s="23">
        <f t="shared" si="6"/>
        <v>177.834733</v>
      </c>
      <c r="F8" s="24">
        <f t="shared" si="0"/>
        <v>7439.709378134404</v>
      </c>
      <c r="G8" s="24">
        <f t="shared" si="1"/>
        <v>14879.418756268808</v>
      </c>
      <c r="H8" s="24">
        <f t="shared" si="2"/>
        <v>22319.12813440321</v>
      </c>
      <c r="I8" s="24">
        <f t="shared" si="3"/>
        <v>29758.837512537615</v>
      </c>
      <c r="J8" s="24">
        <f t="shared" si="4"/>
        <v>37198.54689067202</v>
      </c>
    </row>
    <row r="9" spans="1:10" ht="15">
      <c r="A9" s="20">
        <v>2001</v>
      </c>
      <c r="B9" s="21" t="s">
        <v>16</v>
      </c>
      <c r="C9" s="59">
        <v>107.22</v>
      </c>
      <c r="D9" s="23">
        <f t="shared" si="5"/>
        <v>131.591106</v>
      </c>
      <c r="E9" s="23">
        <f t="shared" si="6"/>
        <v>178.017366</v>
      </c>
      <c r="F9" s="24">
        <f t="shared" si="0"/>
        <v>7439.709378134404</v>
      </c>
      <c r="G9" s="24">
        <f t="shared" si="1"/>
        <v>14879.418756268808</v>
      </c>
      <c r="H9" s="24">
        <f t="shared" si="2"/>
        <v>22319.12813440321</v>
      </c>
      <c r="I9" s="24">
        <f t="shared" si="3"/>
        <v>29758.837512537615</v>
      </c>
      <c r="J9" s="62">
        <f t="shared" si="4"/>
        <v>37198.54689067202</v>
      </c>
    </row>
    <row r="10" spans="1:10" ht="15">
      <c r="A10" s="63">
        <v>2000</v>
      </c>
      <c r="B10" s="52" t="s">
        <v>5</v>
      </c>
      <c r="C10" s="59">
        <v>107.22</v>
      </c>
      <c r="D10" s="23">
        <f t="shared" si="5"/>
        <v>131.591106</v>
      </c>
      <c r="E10" s="23">
        <f t="shared" si="6"/>
        <v>178.017366</v>
      </c>
      <c r="F10" s="24">
        <f t="shared" si="0"/>
        <v>7459.137830157139</v>
      </c>
      <c r="G10" s="24">
        <f t="shared" si="1"/>
        <v>14918.275660314279</v>
      </c>
      <c r="H10" s="24">
        <f t="shared" si="2"/>
        <v>22377.41349047142</v>
      </c>
      <c r="I10" s="24">
        <f t="shared" si="3"/>
        <v>29836.551320628558</v>
      </c>
      <c r="J10" s="62">
        <f t="shared" si="4"/>
        <v>37295.6891507857</v>
      </c>
    </row>
    <row r="11" spans="1:10" ht="15">
      <c r="A11" s="63">
        <v>2000</v>
      </c>
      <c r="B11" s="21" t="s">
        <v>6</v>
      </c>
      <c r="C11" s="59">
        <v>107.5</v>
      </c>
      <c r="D11" s="23">
        <f t="shared" si="5"/>
        <v>131.93475</v>
      </c>
      <c r="E11" s="23">
        <f t="shared" si="6"/>
        <v>178.48225000000002</v>
      </c>
      <c r="F11" s="24">
        <f t="shared" si="0"/>
        <v>7434.85226512872</v>
      </c>
      <c r="G11" s="24">
        <f t="shared" si="1"/>
        <v>14869.70453025744</v>
      </c>
      <c r="H11" s="24">
        <f t="shared" si="2"/>
        <v>22304.55679538616</v>
      </c>
      <c r="I11" s="24">
        <f t="shared" si="3"/>
        <v>29739.40906051488</v>
      </c>
      <c r="J11" s="62">
        <f t="shared" si="4"/>
        <v>37174.261325643594</v>
      </c>
    </row>
    <row r="12" spans="1:10" ht="15">
      <c r="A12" s="63">
        <v>2000</v>
      </c>
      <c r="B12" s="21" t="s">
        <v>19</v>
      </c>
      <c r="C12" s="59">
        <v>107.15</v>
      </c>
      <c r="D12" s="23">
        <f t="shared" si="5"/>
        <v>131.50519500000001</v>
      </c>
      <c r="E12" s="23">
        <f t="shared" si="6"/>
        <v>177.901145</v>
      </c>
      <c r="F12" s="24">
        <f t="shared" si="0"/>
        <v>7452.892970578403</v>
      </c>
      <c r="G12" s="24">
        <f t="shared" si="1"/>
        <v>14905.785941156806</v>
      </c>
      <c r="H12" s="24">
        <f t="shared" si="2"/>
        <v>22358.678911735205</v>
      </c>
      <c r="I12" s="24">
        <f t="shared" si="3"/>
        <v>29811.571882313612</v>
      </c>
      <c r="J12" s="62">
        <f t="shared" si="4"/>
        <v>37264.46485289201</v>
      </c>
    </row>
    <row r="13" spans="1:10" ht="15">
      <c r="A13" s="63">
        <v>2000</v>
      </c>
      <c r="B13" s="21" t="s">
        <v>8</v>
      </c>
      <c r="C13" s="59">
        <v>107.41</v>
      </c>
      <c r="D13" s="23">
        <f t="shared" si="5"/>
        <v>131.824293</v>
      </c>
      <c r="E13" s="23">
        <f t="shared" si="6"/>
        <v>178.33282300000002</v>
      </c>
      <c r="F13" s="24">
        <f t="shared" si="0"/>
        <v>7402.240220661987</v>
      </c>
      <c r="G13" s="24">
        <f t="shared" si="1"/>
        <v>14804.480441323974</v>
      </c>
      <c r="H13" s="24">
        <f t="shared" si="2"/>
        <v>22206.72066198596</v>
      </c>
      <c r="I13" s="24">
        <f t="shared" si="3"/>
        <v>29608.96088264795</v>
      </c>
      <c r="J13" s="62">
        <f t="shared" si="4"/>
        <v>37011.20110330993</v>
      </c>
    </row>
    <row r="14" spans="1:10" ht="15">
      <c r="A14" s="63">
        <v>2000</v>
      </c>
      <c r="B14" s="21" t="s">
        <v>9</v>
      </c>
      <c r="C14" s="59">
        <v>106.68</v>
      </c>
      <c r="D14" s="23">
        <f t="shared" si="5"/>
        <v>130.92836400000002</v>
      </c>
      <c r="E14" s="23">
        <f t="shared" si="6"/>
        <v>177.12080400000002</v>
      </c>
      <c r="F14" s="24">
        <f t="shared" si="0"/>
        <v>7404.321840521565</v>
      </c>
      <c r="G14" s="24">
        <f t="shared" si="1"/>
        <v>14808.64368104313</v>
      </c>
      <c r="H14" s="24">
        <f t="shared" si="2"/>
        <v>22212.965521564693</v>
      </c>
      <c r="I14" s="24">
        <f t="shared" si="3"/>
        <v>29617.28736208626</v>
      </c>
      <c r="J14" s="62">
        <f t="shared" si="4"/>
        <v>37021.609202607826</v>
      </c>
    </row>
    <row r="15" spans="1:10" ht="15">
      <c r="A15" s="63">
        <v>2000</v>
      </c>
      <c r="B15" s="21" t="s">
        <v>10</v>
      </c>
      <c r="C15" s="59">
        <v>106.71</v>
      </c>
      <c r="D15" s="23">
        <f t="shared" si="5"/>
        <v>130.965183</v>
      </c>
      <c r="E15" s="23">
        <f t="shared" si="6"/>
        <v>177.170613</v>
      </c>
      <c r="F15" s="24">
        <f t="shared" si="0"/>
        <v>7389.750501504514</v>
      </c>
      <c r="G15" s="24">
        <f t="shared" si="1"/>
        <v>14779.501003009029</v>
      </c>
      <c r="H15" s="24">
        <f t="shared" si="2"/>
        <v>22169.25150451354</v>
      </c>
      <c r="I15" s="24">
        <f t="shared" si="3"/>
        <v>29559.002006018058</v>
      </c>
      <c r="J15" s="62">
        <f t="shared" si="4"/>
        <v>36948.752507522564</v>
      </c>
    </row>
    <row r="16" spans="1:10" ht="15">
      <c r="A16" s="63">
        <v>2000</v>
      </c>
      <c r="B16" s="21" t="s">
        <v>11</v>
      </c>
      <c r="C16" s="59">
        <v>106.5</v>
      </c>
      <c r="D16" s="23">
        <f t="shared" si="5"/>
        <v>130.70745</v>
      </c>
      <c r="E16" s="23">
        <f t="shared" si="6"/>
        <v>176.82195000000002</v>
      </c>
      <c r="F16" s="24">
        <f t="shared" si="0"/>
        <v>7361.995570043463</v>
      </c>
      <c r="G16" s="24">
        <f t="shared" si="1"/>
        <v>14723.991140086926</v>
      </c>
      <c r="H16" s="24">
        <f t="shared" si="2"/>
        <v>22085.98671013039</v>
      </c>
      <c r="I16" s="24">
        <f t="shared" si="3"/>
        <v>29447.982280173852</v>
      </c>
      <c r="J16" s="62">
        <f t="shared" si="4"/>
        <v>36809.97785021732</v>
      </c>
    </row>
    <row r="17" spans="1:10" ht="15">
      <c r="A17" s="63">
        <v>2000</v>
      </c>
      <c r="B17" s="21" t="s">
        <v>12</v>
      </c>
      <c r="C17" s="59">
        <v>106.1</v>
      </c>
      <c r="D17" s="23">
        <f t="shared" si="5"/>
        <v>130.21653</v>
      </c>
      <c r="E17" s="23">
        <f t="shared" si="6"/>
        <v>176.15783</v>
      </c>
      <c r="F17" s="24">
        <f t="shared" si="0"/>
        <v>7341.179371447676</v>
      </c>
      <c r="G17" s="24">
        <f t="shared" si="1"/>
        <v>14682.358742895352</v>
      </c>
      <c r="H17" s="24">
        <f t="shared" si="2"/>
        <v>22023.53811434303</v>
      </c>
      <c r="I17" s="24">
        <f t="shared" si="3"/>
        <v>29364.717485790705</v>
      </c>
      <c r="J17" s="62">
        <f t="shared" si="4"/>
        <v>36705.89685723838</v>
      </c>
    </row>
    <row r="18" spans="1:10" ht="15">
      <c r="A18" s="63">
        <v>2000</v>
      </c>
      <c r="B18" s="21" t="s">
        <v>13</v>
      </c>
      <c r="C18" s="59">
        <v>105.8</v>
      </c>
      <c r="D18" s="23">
        <f t="shared" si="5"/>
        <v>129.84834</v>
      </c>
      <c r="E18" s="23">
        <f t="shared" si="6"/>
        <v>175.65974</v>
      </c>
      <c r="F18" s="24">
        <f t="shared" si="0"/>
        <v>7327.301905717151</v>
      </c>
      <c r="G18" s="24">
        <f t="shared" si="1"/>
        <v>14654.603811434303</v>
      </c>
      <c r="H18" s="24">
        <f t="shared" si="2"/>
        <v>21981.905717151454</v>
      </c>
      <c r="I18" s="24">
        <f t="shared" si="3"/>
        <v>29309.207622868606</v>
      </c>
      <c r="J18" s="62">
        <f t="shared" si="4"/>
        <v>36636.50952858576</v>
      </c>
    </row>
    <row r="19" spans="1:10" ht="15">
      <c r="A19" s="63">
        <v>2000</v>
      </c>
      <c r="B19" s="21" t="s">
        <v>14</v>
      </c>
      <c r="C19" s="59">
        <v>105.6</v>
      </c>
      <c r="D19" s="23">
        <f t="shared" si="5"/>
        <v>129.60288</v>
      </c>
      <c r="E19" s="23">
        <f t="shared" si="6"/>
        <v>175.32768000000002</v>
      </c>
      <c r="F19" s="24">
        <f t="shared" si="0"/>
        <v>7299.546974256102</v>
      </c>
      <c r="G19" s="24">
        <f t="shared" si="1"/>
        <v>14599.093948512203</v>
      </c>
      <c r="H19" s="24">
        <f t="shared" si="2"/>
        <v>21898.640922768307</v>
      </c>
      <c r="I19" s="24">
        <f t="shared" si="3"/>
        <v>29198.187897024407</v>
      </c>
      <c r="J19" s="62">
        <f t="shared" si="4"/>
        <v>36497.73487128051</v>
      </c>
    </row>
    <row r="20" spans="1:10" ht="15">
      <c r="A20" s="63">
        <v>2000</v>
      </c>
      <c r="B20" s="21" t="s">
        <v>15</v>
      </c>
      <c r="C20" s="59">
        <v>105.2</v>
      </c>
      <c r="D20" s="23">
        <f t="shared" si="5"/>
        <v>129.11196</v>
      </c>
      <c r="E20" s="23">
        <f t="shared" si="6"/>
        <v>174.66356000000002</v>
      </c>
      <c r="F20" s="24">
        <f t="shared" si="0"/>
        <v>7271.792042795051</v>
      </c>
      <c r="G20" s="24">
        <f t="shared" si="1"/>
        <v>14543.584085590102</v>
      </c>
      <c r="H20" s="24">
        <f t="shared" si="2"/>
        <v>21815.376128385156</v>
      </c>
      <c r="I20" s="24">
        <f t="shared" si="3"/>
        <v>29087.168171180205</v>
      </c>
      <c r="J20" s="62">
        <f t="shared" si="4"/>
        <v>36358.96021397526</v>
      </c>
    </row>
    <row r="21" spans="1:10" ht="15">
      <c r="A21" s="63">
        <v>2000</v>
      </c>
      <c r="B21" s="52" t="s">
        <v>16</v>
      </c>
      <c r="C21" s="59">
        <v>104.8</v>
      </c>
      <c r="D21" s="23">
        <f t="shared" si="5"/>
        <v>128.62104</v>
      </c>
      <c r="E21" s="23">
        <f t="shared" si="6"/>
        <v>173.99944</v>
      </c>
      <c r="F21" s="24">
        <f t="shared" si="0"/>
        <v>7258.608450351054</v>
      </c>
      <c r="G21" s="24">
        <f t="shared" si="1"/>
        <v>14517.216900702108</v>
      </c>
      <c r="H21" s="24">
        <f t="shared" si="2"/>
        <v>21775.82535105316</v>
      </c>
      <c r="I21" s="24">
        <f t="shared" si="3"/>
        <v>29034.433801404215</v>
      </c>
      <c r="J21" s="62">
        <f t="shared" si="4"/>
        <v>36293.042251755265</v>
      </c>
    </row>
    <row r="22" spans="1:10" ht="15">
      <c r="A22" s="20">
        <v>1999</v>
      </c>
      <c r="B22" s="21" t="s">
        <v>5</v>
      </c>
      <c r="C22" s="59">
        <v>104.61</v>
      </c>
      <c r="D22" s="23">
        <f t="shared" si="5"/>
        <v>128.387853</v>
      </c>
      <c r="E22" s="23">
        <f>C22*1.6603</f>
        <v>173.683983</v>
      </c>
      <c r="F22" s="24">
        <f>5000*$E23/119.64</f>
        <v>7235.016758609161</v>
      </c>
      <c r="G22" s="24">
        <f t="shared" si="1"/>
        <v>14470.033517218322</v>
      </c>
      <c r="H22" s="24">
        <f aca="true" t="shared" si="7" ref="H22:H85">15000*$E23/119.64</f>
        <v>21705.050275827485</v>
      </c>
      <c r="I22" s="24">
        <f aca="true" t="shared" si="8" ref="I22:I85">20000*$E23/119.64</f>
        <v>28940.067034436644</v>
      </c>
      <c r="J22" s="62">
        <f t="shared" si="4"/>
        <v>36175.08379304581</v>
      </c>
    </row>
    <row r="23" spans="1:10" ht="15">
      <c r="A23" s="20">
        <v>1999</v>
      </c>
      <c r="B23" s="21" t="s">
        <v>6</v>
      </c>
      <c r="C23" s="59">
        <v>104.27</v>
      </c>
      <c r="D23" s="23">
        <f t="shared" si="5"/>
        <v>127.970571</v>
      </c>
      <c r="E23" s="23">
        <f aca="true" t="shared" si="9" ref="E23:E44">C23*1.6603</f>
        <v>173.119481</v>
      </c>
      <c r="F23" s="24">
        <f aca="true" t="shared" si="10" ref="F23:F85">5000*$E24/119.64</f>
        <v>7220.445419592111</v>
      </c>
      <c r="G23" s="24">
        <f aca="true" t="shared" si="11" ref="G23:G85">10000*$E24/119.64</f>
        <v>14440.890839184221</v>
      </c>
      <c r="H23" s="24">
        <f t="shared" si="7"/>
        <v>21661.336258776333</v>
      </c>
      <c r="I23" s="24">
        <f t="shared" si="8"/>
        <v>28881.781678368443</v>
      </c>
      <c r="J23" s="62">
        <f t="shared" si="4"/>
        <v>36102.22709796055</v>
      </c>
    </row>
    <row r="24" spans="1:10" ht="15">
      <c r="A24" s="20">
        <v>1999</v>
      </c>
      <c r="B24" s="21" t="s">
        <v>7</v>
      </c>
      <c r="C24" s="59">
        <v>104.06</v>
      </c>
      <c r="D24" s="23">
        <f t="shared" si="5"/>
        <v>127.712838</v>
      </c>
      <c r="E24" s="23">
        <f t="shared" si="9"/>
        <v>172.77081800000002</v>
      </c>
      <c r="F24" s="24">
        <f t="shared" si="10"/>
        <v>7210.0373202942155</v>
      </c>
      <c r="G24" s="24">
        <f t="shared" si="11"/>
        <v>14420.074640588431</v>
      </c>
      <c r="H24" s="24">
        <f t="shared" si="7"/>
        <v>21630.111960882645</v>
      </c>
      <c r="I24" s="24">
        <f t="shared" si="8"/>
        <v>28840.149281176862</v>
      </c>
      <c r="J24" s="62">
        <f aca="true" t="shared" si="12" ref="J24:J85">25000*$E25/119.64</f>
        <v>36050.18660147108</v>
      </c>
    </row>
    <row r="25" spans="1:10" ht="15">
      <c r="A25" s="20">
        <v>1999</v>
      </c>
      <c r="B25" s="21" t="s">
        <v>8</v>
      </c>
      <c r="C25" s="59">
        <v>103.91</v>
      </c>
      <c r="D25" s="23">
        <f t="shared" si="5"/>
        <v>127.528743</v>
      </c>
      <c r="E25" s="23">
        <f t="shared" si="9"/>
        <v>172.521773</v>
      </c>
      <c r="F25" s="24">
        <f t="shared" si="10"/>
        <v>7194.772107990639</v>
      </c>
      <c r="G25" s="24">
        <f t="shared" si="11"/>
        <v>14389.544215981277</v>
      </c>
      <c r="H25" s="24">
        <f t="shared" si="7"/>
        <v>21584.316323971914</v>
      </c>
      <c r="I25" s="24">
        <f t="shared" si="8"/>
        <v>28779.088431962555</v>
      </c>
      <c r="J25" s="62">
        <f t="shared" si="12"/>
        <v>35973.86053995319</v>
      </c>
    </row>
    <row r="26" spans="1:10" ht="15">
      <c r="A26" s="20">
        <v>1999</v>
      </c>
      <c r="B26" s="21" t="s">
        <v>9</v>
      </c>
      <c r="C26" s="59">
        <v>103.69</v>
      </c>
      <c r="D26" s="23">
        <f t="shared" si="5"/>
        <v>127.258737</v>
      </c>
      <c r="E26" s="23">
        <f t="shared" si="9"/>
        <v>172.156507</v>
      </c>
      <c r="F26" s="24">
        <f t="shared" si="10"/>
        <v>7203.0985874289545</v>
      </c>
      <c r="G26" s="24">
        <f t="shared" si="11"/>
        <v>14406.197174857909</v>
      </c>
      <c r="H26" s="24">
        <f t="shared" si="7"/>
        <v>21609.295762286863</v>
      </c>
      <c r="I26" s="24">
        <f t="shared" si="8"/>
        <v>28812.394349715818</v>
      </c>
      <c r="J26" s="62">
        <f t="shared" si="12"/>
        <v>36015.49293714477</v>
      </c>
    </row>
    <row r="27" spans="1:10" ht="15">
      <c r="A27" s="25">
        <v>1999</v>
      </c>
      <c r="B27" s="21" t="s">
        <v>10</v>
      </c>
      <c r="C27" s="59">
        <v>103.81</v>
      </c>
      <c r="D27" s="23">
        <f t="shared" si="5"/>
        <v>127.40601300000002</v>
      </c>
      <c r="E27" s="23">
        <f t="shared" si="9"/>
        <v>172.35574300000002</v>
      </c>
      <c r="F27" s="24">
        <f t="shared" si="10"/>
        <v>7191.996614844535</v>
      </c>
      <c r="G27" s="24">
        <f t="shared" si="11"/>
        <v>14383.99322968907</v>
      </c>
      <c r="H27" s="24">
        <f t="shared" si="7"/>
        <v>21575.989844533604</v>
      </c>
      <c r="I27" s="24">
        <f t="shared" si="8"/>
        <v>28767.98645937814</v>
      </c>
      <c r="J27" s="62">
        <f t="shared" si="12"/>
        <v>35959.98307422268</v>
      </c>
    </row>
    <row r="28" spans="1:10" ht="15">
      <c r="A28" s="20">
        <v>1999</v>
      </c>
      <c r="B28" s="21" t="s">
        <v>11</v>
      </c>
      <c r="C28" s="59">
        <v>103.65</v>
      </c>
      <c r="D28" s="23">
        <f t="shared" si="5"/>
        <v>127.20964500000001</v>
      </c>
      <c r="E28" s="23">
        <f t="shared" si="9"/>
        <v>172.09009500000002</v>
      </c>
      <c r="F28" s="24">
        <f t="shared" si="10"/>
        <v>7206.567953861585</v>
      </c>
      <c r="G28" s="24">
        <f t="shared" si="11"/>
        <v>14413.13590772317</v>
      </c>
      <c r="H28" s="24">
        <f t="shared" si="7"/>
        <v>21619.703861584756</v>
      </c>
      <c r="I28" s="24">
        <f t="shared" si="8"/>
        <v>28826.27181544634</v>
      </c>
      <c r="J28" s="62">
        <f t="shared" si="12"/>
        <v>36032.839769307924</v>
      </c>
    </row>
    <row r="29" spans="1:10" ht="15">
      <c r="A29" s="20">
        <v>1999</v>
      </c>
      <c r="B29" s="21" t="s">
        <v>12</v>
      </c>
      <c r="C29" s="59">
        <v>103.86</v>
      </c>
      <c r="D29" s="23">
        <f t="shared" si="5"/>
        <v>127.46737800000001</v>
      </c>
      <c r="E29" s="23">
        <f t="shared" si="9"/>
        <v>172.438758</v>
      </c>
      <c r="F29" s="24">
        <f t="shared" si="10"/>
        <v>7194.078234704113</v>
      </c>
      <c r="G29" s="24">
        <f t="shared" si="11"/>
        <v>14388.156469408226</v>
      </c>
      <c r="H29" s="24">
        <f t="shared" si="7"/>
        <v>21582.234704112343</v>
      </c>
      <c r="I29" s="24">
        <f t="shared" si="8"/>
        <v>28776.312938816453</v>
      </c>
      <c r="J29" s="62">
        <f t="shared" si="12"/>
        <v>35970.39117352057</v>
      </c>
    </row>
    <row r="30" spans="1:10" ht="15">
      <c r="A30" s="20">
        <v>1999</v>
      </c>
      <c r="B30" s="21" t="s">
        <v>13</v>
      </c>
      <c r="C30" s="59">
        <v>103.68</v>
      </c>
      <c r="D30" s="23">
        <f t="shared" si="5"/>
        <v>127.24646400000002</v>
      </c>
      <c r="E30" s="23">
        <f t="shared" si="9"/>
        <v>172.13990400000003</v>
      </c>
      <c r="F30" s="24">
        <f t="shared" si="10"/>
        <v>7165.629429956536</v>
      </c>
      <c r="G30" s="24">
        <f t="shared" si="11"/>
        <v>14331.258859913072</v>
      </c>
      <c r="H30" s="24">
        <f t="shared" si="7"/>
        <v>21496.888289869607</v>
      </c>
      <c r="I30" s="24">
        <f t="shared" si="8"/>
        <v>28662.517719826144</v>
      </c>
      <c r="J30" s="62">
        <f t="shared" si="12"/>
        <v>35828.147149782686</v>
      </c>
    </row>
    <row r="31" spans="1:10" ht="15">
      <c r="A31" s="20">
        <v>1999</v>
      </c>
      <c r="B31" s="21" t="s">
        <v>14</v>
      </c>
      <c r="C31" s="59">
        <v>103.27</v>
      </c>
      <c r="D31" s="23">
        <f t="shared" si="5"/>
        <v>126.74327100000001</v>
      </c>
      <c r="E31" s="23">
        <f t="shared" si="9"/>
        <v>171.459181</v>
      </c>
      <c r="F31" s="24">
        <f t="shared" si="10"/>
        <v>7160.078443664326</v>
      </c>
      <c r="G31" s="24">
        <f t="shared" si="11"/>
        <v>14320.156887328652</v>
      </c>
      <c r="H31" s="24">
        <f t="shared" si="7"/>
        <v>21480.23533099298</v>
      </c>
      <c r="I31" s="24">
        <f t="shared" si="8"/>
        <v>28640.313774657305</v>
      </c>
      <c r="J31" s="62">
        <f t="shared" si="12"/>
        <v>35800.39221832163</v>
      </c>
    </row>
    <row r="32" spans="1:10" ht="15">
      <c r="A32" s="20">
        <v>1999</v>
      </c>
      <c r="B32" s="21" t="s">
        <v>15</v>
      </c>
      <c r="C32" s="59">
        <v>103.19</v>
      </c>
      <c r="D32" s="23">
        <f t="shared" si="5"/>
        <v>126.645087</v>
      </c>
      <c r="E32" s="23">
        <f t="shared" si="9"/>
        <v>171.326357</v>
      </c>
      <c r="F32" s="24">
        <f t="shared" si="10"/>
        <v>7144.119358074223</v>
      </c>
      <c r="G32" s="24">
        <f t="shared" si="11"/>
        <v>14288.238716148446</v>
      </c>
      <c r="H32" s="24">
        <f t="shared" si="7"/>
        <v>21432.35807422267</v>
      </c>
      <c r="I32" s="24">
        <f t="shared" si="8"/>
        <v>28576.47743229689</v>
      </c>
      <c r="J32" s="62">
        <f t="shared" si="12"/>
        <v>35720.59679037111</v>
      </c>
    </row>
    <row r="33" spans="1:10" ht="15">
      <c r="A33" s="20">
        <v>1999</v>
      </c>
      <c r="B33" s="21" t="s">
        <v>16</v>
      </c>
      <c r="C33" s="59">
        <v>102.96</v>
      </c>
      <c r="D33" s="23">
        <f t="shared" si="5"/>
        <v>126.362808</v>
      </c>
      <c r="E33" s="23">
        <f t="shared" si="9"/>
        <v>170.944488</v>
      </c>
      <c r="F33" s="24">
        <f t="shared" si="10"/>
        <v>7120.527666332332</v>
      </c>
      <c r="G33" s="24">
        <f t="shared" si="11"/>
        <v>14241.055332664664</v>
      </c>
      <c r="H33" s="24">
        <f t="shared" si="7"/>
        <v>21361.582998996993</v>
      </c>
      <c r="I33" s="24">
        <f t="shared" si="8"/>
        <v>28482.11066532933</v>
      </c>
      <c r="J33" s="62">
        <f t="shared" si="12"/>
        <v>35602.638331661656</v>
      </c>
    </row>
    <row r="34" spans="1:10" ht="15">
      <c r="A34" s="25">
        <v>1998</v>
      </c>
      <c r="B34" s="21" t="s">
        <v>5</v>
      </c>
      <c r="C34" s="59">
        <v>102.62</v>
      </c>
      <c r="D34" s="23">
        <f t="shared" si="5"/>
        <v>125.94552600000002</v>
      </c>
      <c r="E34" s="23">
        <f t="shared" si="9"/>
        <v>170.37998600000003</v>
      </c>
      <c r="F34" s="24">
        <f t="shared" si="10"/>
        <v>7126.078652624541</v>
      </c>
      <c r="G34" s="24">
        <f t="shared" si="11"/>
        <v>14252.157305249082</v>
      </c>
      <c r="H34" s="24">
        <f t="shared" si="7"/>
        <v>21378.23595787362</v>
      </c>
      <c r="I34" s="24">
        <f t="shared" si="8"/>
        <v>28504.314610498164</v>
      </c>
      <c r="J34" s="62">
        <f t="shared" si="12"/>
        <v>35630.3932631227</v>
      </c>
    </row>
    <row r="35" spans="1:10" ht="15">
      <c r="A35" s="25">
        <v>1998</v>
      </c>
      <c r="B35" s="21" t="s">
        <v>6</v>
      </c>
      <c r="C35" s="60">
        <v>102.7</v>
      </c>
      <c r="D35" s="23">
        <f t="shared" si="5"/>
        <v>126.04371</v>
      </c>
      <c r="E35" s="23">
        <f t="shared" si="9"/>
        <v>170.51281</v>
      </c>
      <c r="F35" s="24">
        <f t="shared" si="10"/>
        <v>7127.466399197593</v>
      </c>
      <c r="G35" s="24">
        <f t="shared" si="11"/>
        <v>14254.932798395186</v>
      </c>
      <c r="H35" s="24">
        <f t="shared" si="7"/>
        <v>21382.39919759278</v>
      </c>
      <c r="I35" s="24">
        <f t="shared" si="8"/>
        <v>28509.865596790372</v>
      </c>
      <c r="J35" s="62">
        <f t="shared" si="12"/>
        <v>35637.33199598797</v>
      </c>
    </row>
    <row r="36" spans="1:10" ht="15">
      <c r="A36" s="25">
        <v>1998</v>
      </c>
      <c r="B36" s="21" t="s">
        <v>7</v>
      </c>
      <c r="C36" s="60">
        <v>102.72</v>
      </c>
      <c r="D36" s="23">
        <f t="shared" si="5"/>
        <v>126.068256</v>
      </c>
      <c r="E36" s="23">
        <f t="shared" si="9"/>
        <v>170.546016</v>
      </c>
      <c r="F36" s="24">
        <f t="shared" si="10"/>
        <v>7126.078652624541</v>
      </c>
      <c r="G36" s="24">
        <f t="shared" si="11"/>
        <v>14252.157305249082</v>
      </c>
      <c r="H36" s="24">
        <f t="shared" si="7"/>
        <v>21378.23595787362</v>
      </c>
      <c r="I36" s="24">
        <f t="shared" si="8"/>
        <v>28504.314610498164</v>
      </c>
      <c r="J36" s="62">
        <f t="shared" si="12"/>
        <v>35630.3932631227</v>
      </c>
    </row>
    <row r="37" spans="1:10" ht="15">
      <c r="A37" s="25">
        <v>1998</v>
      </c>
      <c r="B37" s="21" t="s">
        <v>8</v>
      </c>
      <c r="C37" s="60">
        <v>102.7</v>
      </c>
      <c r="D37" s="23">
        <f t="shared" si="5"/>
        <v>126.04371</v>
      </c>
      <c r="E37" s="23">
        <f t="shared" si="9"/>
        <v>170.51281</v>
      </c>
      <c r="F37" s="24">
        <f t="shared" si="10"/>
        <v>7129.5480190571725</v>
      </c>
      <c r="G37" s="24">
        <f t="shared" si="11"/>
        <v>14259.096038114345</v>
      </c>
      <c r="H37" s="24">
        <f t="shared" si="7"/>
        <v>21388.644057171517</v>
      </c>
      <c r="I37" s="24">
        <f t="shared" si="8"/>
        <v>28518.19207622869</v>
      </c>
      <c r="J37" s="62">
        <f t="shared" si="12"/>
        <v>35647.740095285866</v>
      </c>
    </row>
    <row r="38" spans="1:10" ht="15">
      <c r="A38" s="25">
        <v>1998</v>
      </c>
      <c r="B38" s="21" t="s">
        <v>9</v>
      </c>
      <c r="C38" s="60">
        <v>102.75</v>
      </c>
      <c r="D38" s="23">
        <f t="shared" si="5"/>
        <v>126.105075</v>
      </c>
      <c r="E38" s="23">
        <f t="shared" si="9"/>
        <v>170.59582500000002</v>
      </c>
      <c r="F38" s="24">
        <f t="shared" si="10"/>
        <v>7156.609077231696</v>
      </c>
      <c r="G38" s="24">
        <f t="shared" si="11"/>
        <v>14313.218154463391</v>
      </c>
      <c r="H38" s="24">
        <f t="shared" si="7"/>
        <v>21469.82723169509</v>
      </c>
      <c r="I38" s="24">
        <f t="shared" si="8"/>
        <v>28626.436308926783</v>
      </c>
      <c r="J38" s="62">
        <f t="shared" si="12"/>
        <v>35783.04538615848</v>
      </c>
    </row>
    <row r="39" spans="1:10" ht="15">
      <c r="A39" s="25">
        <v>1998</v>
      </c>
      <c r="B39" s="21" t="s">
        <v>10</v>
      </c>
      <c r="C39" s="60">
        <v>103.14</v>
      </c>
      <c r="D39" s="23">
        <f t="shared" si="5"/>
        <v>126.58372200000001</v>
      </c>
      <c r="E39" s="23">
        <f t="shared" si="9"/>
        <v>171.243342</v>
      </c>
      <c r="F39" s="24">
        <f t="shared" si="10"/>
        <v>7139.262245068539</v>
      </c>
      <c r="G39" s="24">
        <f t="shared" si="11"/>
        <v>14278.524490137079</v>
      </c>
      <c r="H39" s="24">
        <f t="shared" si="7"/>
        <v>21417.78673520562</v>
      </c>
      <c r="I39" s="24">
        <f t="shared" si="8"/>
        <v>28557.048980274158</v>
      </c>
      <c r="J39" s="62">
        <f t="shared" si="12"/>
        <v>35696.311225342695</v>
      </c>
    </row>
    <row r="40" spans="1:10" ht="15">
      <c r="A40" s="25">
        <v>1998</v>
      </c>
      <c r="B40" s="21" t="s">
        <v>11</v>
      </c>
      <c r="C40" s="60">
        <v>102.89</v>
      </c>
      <c r="D40" s="23">
        <f t="shared" si="5"/>
        <v>126.276897</v>
      </c>
      <c r="E40" s="23">
        <f t="shared" si="9"/>
        <v>170.828267</v>
      </c>
      <c r="F40" s="24">
        <f t="shared" si="10"/>
        <v>7146.200977933801</v>
      </c>
      <c r="G40" s="24">
        <f t="shared" si="11"/>
        <v>14292.401955867603</v>
      </c>
      <c r="H40" s="24">
        <f t="shared" si="7"/>
        <v>21438.6029338014</v>
      </c>
      <c r="I40" s="24">
        <f t="shared" si="8"/>
        <v>28584.803911735205</v>
      </c>
      <c r="J40" s="62">
        <f t="shared" si="12"/>
        <v>35731.004889669006</v>
      </c>
    </row>
    <row r="41" spans="1:10" ht="15">
      <c r="A41" s="25">
        <v>1998</v>
      </c>
      <c r="B41" s="21" t="s">
        <v>12</v>
      </c>
      <c r="C41" s="60">
        <v>102.99</v>
      </c>
      <c r="D41" s="23">
        <f t="shared" si="5"/>
        <v>126.399627</v>
      </c>
      <c r="E41" s="23">
        <f t="shared" si="9"/>
        <v>170.994297</v>
      </c>
      <c r="F41" s="24">
        <f t="shared" si="10"/>
        <v>7110.813440320963</v>
      </c>
      <c r="G41" s="24">
        <f t="shared" si="11"/>
        <v>14221.626880641927</v>
      </c>
      <c r="H41" s="24">
        <f t="shared" si="7"/>
        <v>21332.44032096289</v>
      </c>
      <c r="I41" s="24">
        <f t="shared" si="8"/>
        <v>28443.253761283853</v>
      </c>
      <c r="J41" s="62">
        <f t="shared" si="12"/>
        <v>35554.06720160482</v>
      </c>
    </row>
    <row r="42" spans="1:10" ht="15">
      <c r="A42" s="25">
        <v>1998</v>
      </c>
      <c r="B42" s="21" t="s">
        <v>13</v>
      </c>
      <c r="C42" s="61">
        <v>102.48</v>
      </c>
      <c r="D42" s="23">
        <f t="shared" si="5"/>
        <v>125.77370400000001</v>
      </c>
      <c r="E42" s="23">
        <f t="shared" si="9"/>
        <v>170.147544</v>
      </c>
      <c r="F42" s="24">
        <f t="shared" si="10"/>
        <v>7078.895269140755</v>
      </c>
      <c r="G42" s="24">
        <f t="shared" si="11"/>
        <v>14157.79053828151</v>
      </c>
      <c r="H42" s="24">
        <f t="shared" si="7"/>
        <v>21236.685807422265</v>
      </c>
      <c r="I42" s="24">
        <f t="shared" si="8"/>
        <v>28315.58107656302</v>
      </c>
      <c r="J42" s="62">
        <f t="shared" si="12"/>
        <v>35394.47634570377</v>
      </c>
    </row>
    <row r="43" spans="1:10" ht="15">
      <c r="A43" s="25">
        <v>1998</v>
      </c>
      <c r="B43" s="21" t="s">
        <v>14</v>
      </c>
      <c r="C43" s="61">
        <v>102.02</v>
      </c>
      <c r="D43" s="23">
        <f t="shared" si="5"/>
        <v>125.209146</v>
      </c>
      <c r="E43" s="23">
        <f t="shared" si="9"/>
        <v>169.383806</v>
      </c>
      <c r="F43" s="24">
        <f t="shared" si="10"/>
        <v>7090.691115011702</v>
      </c>
      <c r="G43" s="24">
        <f t="shared" si="11"/>
        <v>14181.382230023404</v>
      </c>
      <c r="H43" s="24">
        <f t="shared" si="7"/>
        <v>21272.073345035104</v>
      </c>
      <c r="I43" s="24">
        <f t="shared" si="8"/>
        <v>28362.76446004681</v>
      </c>
      <c r="J43" s="62">
        <f t="shared" si="12"/>
        <v>35453.455575058506</v>
      </c>
    </row>
    <row r="44" spans="1:10" ht="15">
      <c r="A44" s="25">
        <v>1998</v>
      </c>
      <c r="B44" s="21" t="s">
        <v>15</v>
      </c>
      <c r="C44" s="61">
        <v>102.19</v>
      </c>
      <c r="D44" s="23">
        <f t="shared" si="5"/>
        <v>125.417787</v>
      </c>
      <c r="E44" s="23">
        <f t="shared" si="9"/>
        <v>169.666057</v>
      </c>
      <c r="F44" s="24">
        <f t="shared" si="10"/>
        <v>7076.813649281177</v>
      </c>
      <c r="G44" s="24">
        <f t="shared" si="11"/>
        <v>14153.627298562355</v>
      </c>
      <c r="H44" s="24">
        <f t="shared" si="7"/>
        <v>21230.44094784353</v>
      </c>
      <c r="I44" s="24">
        <f t="shared" si="8"/>
        <v>28307.25459712471</v>
      </c>
      <c r="J44" s="62">
        <f t="shared" si="12"/>
        <v>35384.068246405885</v>
      </c>
    </row>
    <row r="45" spans="1:10" ht="15">
      <c r="A45" s="25">
        <v>1998</v>
      </c>
      <c r="B45" s="21" t="s">
        <v>16</v>
      </c>
      <c r="C45" s="61">
        <v>101.99</v>
      </c>
      <c r="D45" s="23">
        <f>C45*1.2273</f>
        <v>125.172327</v>
      </c>
      <c r="E45" s="23">
        <f>C45*1.6603</f>
        <v>169.333997</v>
      </c>
      <c r="F45" s="24">
        <f t="shared" si="10"/>
        <v>7078.895269140755</v>
      </c>
      <c r="G45" s="24">
        <f t="shared" si="11"/>
        <v>14157.79053828151</v>
      </c>
      <c r="H45" s="24">
        <f t="shared" si="7"/>
        <v>21236.685807422265</v>
      </c>
      <c r="I45" s="24">
        <f t="shared" si="8"/>
        <v>28315.58107656302</v>
      </c>
      <c r="J45" s="62">
        <f t="shared" si="12"/>
        <v>35394.47634570377</v>
      </c>
    </row>
    <row r="46" spans="1:10" ht="15">
      <c r="A46" s="25">
        <v>1997</v>
      </c>
      <c r="B46" s="21" t="s">
        <v>5</v>
      </c>
      <c r="C46" s="61">
        <v>102.02</v>
      </c>
      <c r="D46" s="23">
        <f>C46*1.2273</f>
        <v>125.209146</v>
      </c>
      <c r="E46" s="23">
        <f>C46*1.6603</f>
        <v>169.383806</v>
      </c>
      <c r="F46" s="24">
        <f t="shared" si="10"/>
        <v>7085.140128719493</v>
      </c>
      <c r="G46" s="24">
        <f t="shared" si="11"/>
        <v>14170.280257438986</v>
      </c>
      <c r="H46" s="24">
        <f t="shared" si="7"/>
        <v>21255.42038615848</v>
      </c>
      <c r="I46" s="24">
        <f t="shared" si="8"/>
        <v>28340.560514877972</v>
      </c>
      <c r="J46" s="62">
        <f t="shared" si="12"/>
        <v>35425.70064359746</v>
      </c>
    </row>
    <row r="47" spans="1:10" ht="15">
      <c r="A47" s="25">
        <v>1997</v>
      </c>
      <c r="B47" s="21" t="s">
        <v>6</v>
      </c>
      <c r="C47" s="61">
        <v>102.11</v>
      </c>
      <c r="D47" s="23">
        <f aca="true" t="shared" si="13" ref="D47:D69">C47*1.2273</f>
        <v>125.319603</v>
      </c>
      <c r="E47" s="23">
        <f aca="true" t="shared" si="14" ref="E47:E69">C47*1.6603</f>
        <v>169.53323300000002</v>
      </c>
      <c r="F47" s="24">
        <f t="shared" si="10"/>
        <v>7066.405549983284</v>
      </c>
      <c r="G47" s="24">
        <f t="shared" si="11"/>
        <v>14132.811099966568</v>
      </c>
      <c r="H47" s="24">
        <f t="shared" si="7"/>
        <v>21199.216649949853</v>
      </c>
      <c r="I47" s="24">
        <f t="shared" si="8"/>
        <v>28265.622199933136</v>
      </c>
      <c r="J47" s="62">
        <f t="shared" si="12"/>
        <v>35332.02774991642</v>
      </c>
    </row>
    <row r="48" spans="1:10" ht="15">
      <c r="A48" s="25">
        <v>1997</v>
      </c>
      <c r="B48" s="21" t="s">
        <v>7</v>
      </c>
      <c r="C48" s="61">
        <v>101.84</v>
      </c>
      <c r="D48" s="23">
        <f t="shared" si="13"/>
        <v>124.98823200000001</v>
      </c>
      <c r="E48" s="23">
        <f t="shared" si="14"/>
        <v>169.08495200000002</v>
      </c>
      <c r="F48" s="24">
        <f t="shared" si="10"/>
        <v>7067.793296556337</v>
      </c>
      <c r="G48" s="24">
        <f t="shared" si="11"/>
        <v>14135.586593112674</v>
      </c>
      <c r="H48" s="24">
        <f t="shared" si="7"/>
        <v>21203.37988966901</v>
      </c>
      <c r="I48" s="24">
        <f t="shared" si="8"/>
        <v>28271.173186225347</v>
      </c>
      <c r="J48" s="62">
        <f t="shared" si="12"/>
        <v>35338.96648278168</v>
      </c>
    </row>
    <row r="49" spans="1:10" ht="15">
      <c r="A49" s="25">
        <v>1997</v>
      </c>
      <c r="B49" s="21" t="s">
        <v>8</v>
      </c>
      <c r="C49" s="61">
        <v>101.86</v>
      </c>
      <c r="D49" s="23">
        <f t="shared" si="13"/>
        <v>125.01277800000001</v>
      </c>
      <c r="E49" s="23">
        <f t="shared" si="14"/>
        <v>169.11815800000002</v>
      </c>
      <c r="F49" s="24">
        <f t="shared" si="10"/>
        <v>7098.323721163491</v>
      </c>
      <c r="G49" s="24">
        <f t="shared" si="11"/>
        <v>14196.647442326983</v>
      </c>
      <c r="H49" s="24">
        <f t="shared" si="7"/>
        <v>21294.97116349047</v>
      </c>
      <c r="I49" s="24">
        <f t="shared" si="8"/>
        <v>28393.294884653966</v>
      </c>
      <c r="J49" s="62">
        <f t="shared" si="12"/>
        <v>35491.61860581745</v>
      </c>
    </row>
    <row r="50" spans="1:10" ht="15">
      <c r="A50" s="25">
        <v>1997</v>
      </c>
      <c r="B50" s="21" t="s">
        <v>9</v>
      </c>
      <c r="C50" s="61">
        <v>102.3</v>
      </c>
      <c r="D50" s="23">
        <f t="shared" si="13"/>
        <v>125.55279</v>
      </c>
      <c r="E50" s="23">
        <f t="shared" si="14"/>
        <v>169.84869</v>
      </c>
      <c r="F50" s="24">
        <f t="shared" si="10"/>
        <v>7083.75238214644</v>
      </c>
      <c r="G50" s="24">
        <f t="shared" si="11"/>
        <v>14167.50476429288</v>
      </c>
      <c r="H50" s="24">
        <f t="shared" si="7"/>
        <v>21251.25714643932</v>
      </c>
      <c r="I50" s="24">
        <f t="shared" si="8"/>
        <v>28335.00952858576</v>
      </c>
      <c r="J50" s="62">
        <f t="shared" si="12"/>
        <v>35418.7619107322</v>
      </c>
    </row>
    <row r="51" spans="1:10" ht="15">
      <c r="A51" s="25">
        <v>1997</v>
      </c>
      <c r="B51" s="21" t="s">
        <v>10</v>
      </c>
      <c r="C51" s="61">
        <v>102.09</v>
      </c>
      <c r="D51" s="23">
        <f t="shared" si="13"/>
        <v>125.29505700000001</v>
      </c>
      <c r="E51" s="23">
        <f t="shared" si="14"/>
        <v>169.50002700000002</v>
      </c>
      <c r="F51" s="24">
        <f t="shared" si="10"/>
        <v>7027.5486459378135</v>
      </c>
      <c r="G51" s="24">
        <f t="shared" si="11"/>
        <v>14055.097291875627</v>
      </c>
      <c r="H51" s="24">
        <f t="shared" si="7"/>
        <v>21082.645937813442</v>
      </c>
      <c r="I51" s="24">
        <f t="shared" si="8"/>
        <v>28110.194583751254</v>
      </c>
      <c r="J51" s="62">
        <f t="shared" si="12"/>
        <v>35137.74322968907</v>
      </c>
    </row>
    <row r="52" spans="1:10" ht="15">
      <c r="A52" s="25">
        <v>1997</v>
      </c>
      <c r="B52" s="21" t="s">
        <v>11</v>
      </c>
      <c r="C52" s="61">
        <v>101.28</v>
      </c>
      <c r="D52" s="23">
        <f t="shared" si="13"/>
        <v>124.300944</v>
      </c>
      <c r="E52" s="23">
        <f t="shared" si="14"/>
        <v>168.15518400000002</v>
      </c>
      <c r="F52" s="24">
        <f t="shared" si="10"/>
        <v>7015.752800066867</v>
      </c>
      <c r="G52" s="24">
        <f t="shared" si="11"/>
        <v>14031.505600133734</v>
      </c>
      <c r="H52" s="24">
        <f t="shared" si="7"/>
        <v>21047.258400200604</v>
      </c>
      <c r="I52" s="24">
        <f t="shared" si="8"/>
        <v>28063.01120026747</v>
      </c>
      <c r="J52" s="62">
        <f t="shared" si="12"/>
        <v>35078.76400033434</v>
      </c>
    </row>
    <row r="53" spans="1:10" ht="15">
      <c r="A53" s="25">
        <v>1997</v>
      </c>
      <c r="B53" s="21" t="s">
        <v>12</v>
      </c>
      <c r="C53" s="61">
        <v>101.11</v>
      </c>
      <c r="D53" s="23">
        <f t="shared" si="13"/>
        <v>124.092303</v>
      </c>
      <c r="E53" s="23">
        <f t="shared" si="14"/>
        <v>167.87293300000002</v>
      </c>
      <c r="F53" s="24">
        <f t="shared" si="10"/>
        <v>7005.344700768973</v>
      </c>
      <c r="G53" s="24">
        <f t="shared" si="11"/>
        <v>14010.689401537946</v>
      </c>
      <c r="H53" s="24">
        <f t="shared" si="7"/>
        <v>21016.03410230692</v>
      </c>
      <c r="I53" s="24">
        <f t="shared" si="8"/>
        <v>28021.37880307589</v>
      </c>
      <c r="J53" s="62">
        <f t="shared" si="12"/>
        <v>35026.72350384486</v>
      </c>
    </row>
    <row r="54" spans="1:10" ht="15">
      <c r="A54" s="25">
        <v>1997</v>
      </c>
      <c r="B54" s="21" t="s">
        <v>13</v>
      </c>
      <c r="C54" s="61">
        <v>100.96</v>
      </c>
      <c r="D54" s="23">
        <f t="shared" si="13"/>
        <v>123.908208</v>
      </c>
      <c r="E54" s="23">
        <f t="shared" si="14"/>
        <v>167.623888</v>
      </c>
      <c r="F54" s="24">
        <f t="shared" si="10"/>
        <v>7007.426320628552</v>
      </c>
      <c r="G54" s="24">
        <f t="shared" si="11"/>
        <v>14014.852641257105</v>
      </c>
      <c r="H54" s="24">
        <f t="shared" si="7"/>
        <v>21022.27896188566</v>
      </c>
      <c r="I54" s="24">
        <f t="shared" si="8"/>
        <v>28029.70528251421</v>
      </c>
      <c r="J54" s="62">
        <f t="shared" si="12"/>
        <v>35037.13160314276</v>
      </c>
    </row>
    <row r="55" spans="1:10" ht="15">
      <c r="A55" s="25">
        <v>1997</v>
      </c>
      <c r="B55" s="21" t="s">
        <v>14</v>
      </c>
      <c r="C55" s="61">
        <v>100.99</v>
      </c>
      <c r="D55" s="23">
        <f t="shared" si="13"/>
        <v>123.945027</v>
      </c>
      <c r="E55" s="23">
        <f t="shared" si="14"/>
        <v>167.673697</v>
      </c>
      <c r="F55" s="24">
        <f t="shared" si="10"/>
        <v>7038.650618522234</v>
      </c>
      <c r="G55" s="24">
        <f t="shared" si="11"/>
        <v>14077.301237044469</v>
      </c>
      <c r="H55" s="24">
        <f t="shared" si="7"/>
        <v>21115.951855566705</v>
      </c>
      <c r="I55" s="24">
        <f t="shared" si="8"/>
        <v>28154.602474088937</v>
      </c>
      <c r="J55" s="62">
        <f t="shared" si="12"/>
        <v>35193.25309261117</v>
      </c>
    </row>
    <row r="56" spans="1:10" ht="15">
      <c r="A56" s="25">
        <v>1997</v>
      </c>
      <c r="B56" s="21" t="s">
        <v>15</v>
      </c>
      <c r="C56" s="61">
        <v>101.44</v>
      </c>
      <c r="D56" s="23">
        <f t="shared" si="13"/>
        <v>124.49731200000001</v>
      </c>
      <c r="E56" s="23">
        <f t="shared" si="14"/>
        <v>168.42083200000002</v>
      </c>
      <c r="F56" s="24">
        <f t="shared" si="10"/>
        <v>7046.977097960548</v>
      </c>
      <c r="G56" s="24">
        <f t="shared" si="11"/>
        <v>14093.954195921096</v>
      </c>
      <c r="H56" s="24">
        <f t="shared" si="7"/>
        <v>21140.931293881644</v>
      </c>
      <c r="I56" s="24">
        <f t="shared" si="8"/>
        <v>28187.908391842193</v>
      </c>
      <c r="J56" s="62">
        <f t="shared" si="12"/>
        <v>35234.88548980274</v>
      </c>
    </row>
    <row r="57" spans="1:10" ht="15">
      <c r="A57" s="25">
        <v>1997</v>
      </c>
      <c r="B57" s="21" t="s">
        <v>16</v>
      </c>
      <c r="C57" s="61">
        <v>101.56</v>
      </c>
      <c r="D57" s="23">
        <f t="shared" si="13"/>
        <v>124.64458800000001</v>
      </c>
      <c r="E57" s="23">
        <f t="shared" si="14"/>
        <v>168.620068</v>
      </c>
      <c r="F57" s="24">
        <f t="shared" si="10"/>
        <v>6997.712094617185</v>
      </c>
      <c r="G57" s="24">
        <f t="shared" si="11"/>
        <v>13995.42418923437</v>
      </c>
      <c r="H57" s="24">
        <f t="shared" si="7"/>
        <v>20993.136283851556</v>
      </c>
      <c r="I57" s="24">
        <f t="shared" si="8"/>
        <v>27990.84837846874</v>
      </c>
      <c r="J57" s="62">
        <f t="shared" si="12"/>
        <v>34988.56047308593</v>
      </c>
    </row>
    <row r="58" spans="1:10" ht="15">
      <c r="A58" s="25">
        <v>1996</v>
      </c>
      <c r="B58" s="21" t="s">
        <v>5</v>
      </c>
      <c r="C58" s="61">
        <v>100.85</v>
      </c>
      <c r="D58" s="23">
        <f t="shared" si="13"/>
        <v>123.773205</v>
      </c>
      <c r="E58" s="23">
        <f t="shared" si="14"/>
        <v>167.441255</v>
      </c>
      <c r="F58" s="24">
        <f t="shared" si="10"/>
        <v>6985.916248746239</v>
      </c>
      <c r="G58" s="24">
        <f t="shared" si="11"/>
        <v>13971.832497492478</v>
      </c>
      <c r="H58" s="24">
        <f t="shared" si="7"/>
        <v>20957.748746238718</v>
      </c>
      <c r="I58" s="24">
        <f t="shared" si="8"/>
        <v>27943.664994984956</v>
      </c>
      <c r="J58" s="62">
        <f t="shared" si="12"/>
        <v>34929.58124373119</v>
      </c>
    </row>
    <row r="59" spans="1:10" ht="15">
      <c r="A59" s="25">
        <v>1996</v>
      </c>
      <c r="B59" s="21" t="s">
        <v>6</v>
      </c>
      <c r="C59" s="61">
        <v>100.68</v>
      </c>
      <c r="D59" s="23">
        <f t="shared" si="13"/>
        <v>123.56456400000002</v>
      </c>
      <c r="E59" s="23">
        <f t="shared" si="14"/>
        <v>167.159004</v>
      </c>
      <c r="F59" s="24">
        <f t="shared" si="10"/>
        <v>6974.814276161819</v>
      </c>
      <c r="G59" s="24">
        <f t="shared" si="11"/>
        <v>13949.628552323638</v>
      </c>
      <c r="H59" s="24">
        <f t="shared" si="7"/>
        <v>20924.44282848546</v>
      </c>
      <c r="I59" s="24">
        <f t="shared" si="8"/>
        <v>27899.257104647277</v>
      </c>
      <c r="J59" s="62">
        <f t="shared" si="12"/>
        <v>34874.071380809095</v>
      </c>
    </row>
    <row r="60" spans="1:10" ht="15">
      <c r="A60" s="25">
        <v>1996</v>
      </c>
      <c r="B60" s="21" t="s">
        <v>7</v>
      </c>
      <c r="C60" s="61">
        <v>100.52</v>
      </c>
      <c r="D60" s="23">
        <f t="shared" si="13"/>
        <v>123.368196</v>
      </c>
      <c r="E60" s="23">
        <f t="shared" si="14"/>
        <v>166.893356</v>
      </c>
      <c r="F60" s="24">
        <f t="shared" si="10"/>
        <v>6954.691950852558</v>
      </c>
      <c r="G60" s="24">
        <f t="shared" si="11"/>
        <v>13909.383901705116</v>
      </c>
      <c r="H60" s="24">
        <f t="shared" si="7"/>
        <v>20864.075852557675</v>
      </c>
      <c r="I60" s="24">
        <f t="shared" si="8"/>
        <v>27818.767803410232</v>
      </c>
      <c r="J60" s="62">
        <f t="shared" si="12"/>
        <v>34773.459754262796</v>
      </c>
    </row>
    <row r="61" spans="1:10" ht="15">
      <c r="A61" s="25">
        <v>1996</v>
      </c>
      <c r="B61" s="21" t="s">
        <v>8</v>
      </c>
      <c r="C61" s="61">
        <v>100.23</v>
      </c>
      <c r="D61" s="23">
        <f t="shared" si="13"/>
        <v>123.012279</v>
      </c>
      <c r="E61" s="23">
        <f t="shared" si="14"/>
        <v>166.41186900000002</v>
      </c>
      <c r="F61" s="24">
        <f t="shared" si="10"/>
        <v>6969.263289869609</v>
      </c>
      <c r="G61" s="24">
        <f t="shared" si="11"/>
        <v>13938.526579739219</v>
      </c>
      <c r="H61" s="24">
        <f t="shared" si="7"/>
        <v>20907.789869608827</v>
      </c>
      <c r="I61" s="24">
        <f t="shared" si="8"/>
        <v>27877.053159478437</v>
      </c>
      <c r="J61" s="62">
        <f t="shared" si="12"/>
        <v>34846.31644934804</v>
      </c>
    </row>
    <row r="62" spans="1:10" ht="15">
      <c r="A62" s="25">
        <v>1996</v>
      </c>
      <c r="B62" s="21" t="s">
        <v>9</v>
      </c>
      <c r="C62" s="61">
        <v>100.44</v>
      </c>
      <c r="D62" s="23">
        <f t="shared" si="13"/>
        <v>123.27001200000001</v>
      </c>
      <c r="E62" s="23">
        <f t="shared" si="14"/>
        <v>166.760532</v>
      </c>
      <c r="F62" s="24">
        <f t="shared" si="10"/>
        <v>6951.916457706453</v>
      </c>
      <c r="G62" s="24">
        <f t="shared" si="11"/>
        <v>13903.832915412906</v>
      </c>
      <c r="H62" s="24">
        <f t="shared" si="7"/>
        <v>20855.749373119357</v>
      </c>
      <c r="I62" s="24">
        <f t="shared" si="8"/>
        <v>27807.665830825812</v>
      </c>
      <c r="J62" s="62">
        <f t="shared" si="12"/>
        <v>34759.58228853226</v>
      </c>
    </row>
    <row r="63" spans="1:10" ht="15">
      <c r="A63" s="25">
        <v>1996</v>
      </c>
      <c r="B63" s="21" t="s">
        <v>10</v>
      </c>
      <c r="C63" s="61">
        <v>100.19</v>
      </c>
      <c r="D63" s="23">
        <f t="shared" si="13"/>
        <v>122.963187</v>
      </c>
      <c r="E63" s="23">
        <f t="shared" si="14"/>
        <v>166.345457</v>
      </c>
      <c r="F63" s="24">
        <f t="shared" si="10"/>
        <v>6906.814694082247</v>
      </c>
      <c r="G63" s="24">
        <f t="shared" si="11"/>
        <v>13813.629388164494</v>
      </c>
      <c r="H63" s="24">
        <f t="shared" si="7"/>
        <v>20720.44408224674</v>
      </c>
      <c r="I63" s="24">
        <f t="shared" si="8"/>
        <v>27627.25877632899</v>
      </c>
      <c r="J63" s="62">
        <f t="shared" si="12"/>
        <v>34534.07347041123</v>
      </c>
    </row>
    <row r="64" spans="1:10" ht="15">
      <c r="A64" s="25">
        <v>1996</v>
      </c>
      <c r="B64" s="21" t="s">
        <v>11</v>
      </c>
      <c r="C64" s="61">
        <v>99.54</v>
      </c>
      <c r="D64" s="23">
        <f t="shared" si="13"/>
        <v>122.16544200000001</v>
      </c>
      <c r="E64" s="23">
        <f t="shared" si="14"/>
        <v>165.266262</v>
      </c>
      <c r="F64" s="24">
        <f t="shared" si="10"/>
        <v>6906.814694082247</v>
      </c>
      <c r="G64" s="24">
        <f t="shared" si="11"/>
        <v>13813.629388164494</v>
      </c>
      <c r="H64" s="24">
        <f t="shared" si="7"/>
        <v>20720.44408224674</v>
      </c>
      <c r="I64" s="24">
        <f t="shared" si="8"/>
        <v>27627.25877632899</v>
      </c>
      <c r="J64" s="62">
        <f t="shared" si="12"/>
        <v>34534.07347041123</v>
      </c>
    </row>
    <row r="65" spans="1:10" ht="15">
      <c r="A65" s="25">
        <v>1996</v>
      </c>
      <c r="B65" s="21" t="s">
        <v>12</v>
      </c>
      <c r="C65" s="61">
        <v>99.54</v>
      </c>
      <c r="D65" s="23">
        <f t="shared" si="13"/>
        <v>122.16544200000001</v>
      </c>
      <c r="E65" s="23">
        <f t="shared" si="14"/>
        <v>165.266262</v>
      </c>
      <c r="F65" s="24">
        <f t="shared" si="10"/>
        <v>6917.916666666667</v>
      </c>
      <c r="G65" s="24">
        <f t="shared" si="11"/>
        <v>13835.833333333334</v>
      </c>
      <c r="H65" s="24">
        <f t="shared" si="7"/>
        <v>20753.750000000004</v>
      </c>
      <c r="I65" s="24">
        <f t="shared" si="8"/>
        <v>27671.666666666668</v>
      </c>
      <c r="J65" s="62">
        <f t="shared" si="12"/>
        <v>34589.583333333336</v>
      </c>
    </row>
    <row r="66" spans="1:10" ht="15">
      <c r="A66" s="25">
        <v>1996</v>
      </c>
      <c r="B66" s="21" t="s">
        <v>13</v>
      </c>
      <c r="C66" s="61">
        <v>99.7</v>
      </c>
      <c r="D66" s="23">
        <f t="shared" si="13"/>
        <v>122.36181</v>
      </c>
      <c r="E66" s="23">
        <f t="shared" si="14"/>
        <v>165.53191</v>
      </c>
      <c r="F66" s="24">
        <f t="shared" si="10"/>
        <v>6906.814694082247</v>
      </c>
      <c r="G66" s="24">
        <f t="shared" si="11"/>
        <v>13813.629388164494</v>
      </c>
      <c r="H66" s="24">
        <f t="shared" si="7"/>
        <v>20720.44408224674</v>
      </c>
      <c r="I66" s="24">
        <f t="shared" si="8"/>
        <v>27627.25877632899</v>
      </c>
      <c r="J66" s="62">
        <f t="shared" si="12"/>
        <v>34534.07347041123</v>
      </c>
    </row>
    <row r="67" spans="1:10" ht="15">
      <c r="A67" s="25">
        <v>1996</v>
      </c>
      <c r="B67" s="21" t="s">
        <v>14</v>
      </c>
      <c r="C67" s="61">
        <v>99.54</v>
      </c>
      <c r="D67" s="23">
        <f t="shared" si="13"/>
        <v>122.16544200000001</v>
      </c>
      <c r="E67" s="23">
        <f t="shared" si="14"/>
        <v>165.266262</v>
      </c>
      <c r="F67" s="24">
        <f t="shared" si="10"/>
        <v>6901.957581076564</v>
      </c>
      <c r="G67" s="24">
        <f t="shared" si="11"/>
        <v>13803.915162153127</v>
      </c>
      <c r="H67" s="24">
        <f t="shared" si="7"/>
        <v>20705.87274322969</v>
      </c>
      <c r="I67" s="24">
        <f t="shared" si="8"/>
        <v>27607.830324306255</v>
      </c>
      <c r="J67" s="62">
        <f t="shared" si="12"/>
        <v>34509.787905382815</v>
      </c>
    </row>
    <row r="68" spans="1:10" ht="15">
      <c r="A68" s="25">
        <v>1996</v>
      </c>
      <c r="B68" s="21" t="s">
        <v>15</v>
      </c>
      <c r="C68" s="61">
        <v>99.47</v>
      </c>
      <c r="D68" s="23">
        <f t="shared" si="13"/>
        <v>122.079531</v>
      </c>
      <c r="E68" s="23">
        <f t="shared" si="14"/>
        <v>165.15004100000002</v>
      </c>
      <c r="F68" s="24">
        <f t="shared" si="10"/>
        <v>6888.080115346038</v>
      </c>
      <c r="G68" s="24">
        <f t="shared" si="11"/>
        <v>13776.160230692076</v>
      </c>
      <c r="H68" s="24">
        <f t="shared" si="7"/>
        <v>20664.240346038114</v>
      </c>
      <c r="I68" s="24">
        <f t="shared" si="8"/>
        <v>27552.32046138415</v>
      </c>
      <c r="J68" s="62">
        <f t="shared" si="12"/>
        <v>34440.400576730186</v>
      </c>
    </row>
    <row r="69" spans="1:10" ht="15">
      <c r="A69" s="25">
        <v>1996</v>
      </c>
      <c r="B69" s="21" t="s">
        <v>16</v>
      </c>
      <c r="C69" s="61">
        <v>99.27</v>
      </c>
      <c r="D69" s="23">
        <f t="shared" si="13"/>
        <v>121.834071</v>
      </c>
      <c r="E69" s="23">
        <f t="shared" si="14"/>
        <v>164.817981</v>
      </c>
      <c r="F69" s="24">
        <f t="shared" si="10"/>
        <v>6826.312270143764</v>
      </c>
      <c r="G69" s="24">
        <f t="shared" si="11"/>
        <v>13652.624540287528</v>
      </c>
      <c r="H69" s="24">
        <f t="shared" si="7"/>
        <v>20478.936810431293</v>
      </c>
      <c r="I69" s="24">
        <f t="shared" si="8"/>
        <v>27305.249080575057</v>
      </c>
      <c r="J69" s="62">
        <f t="shared" si="12"/>
        <v>34131.561350718825</v>
      </c>
    </row>
    <row r="70" spans="1:10" ht="15">
      <c r="A70" s="25">
        <v>1995</v>
      </c>
      <c r="B70" s="21" t="s">
        <v>5</v>
      </c>
      <c r="C70" s="23"/>
      <c r="D70" s="23">
        <f aca="true" t="shared" si="15" ref="D70:D76">E70*0.7392</f>
        <v>120.740928</v>
      </c>
      <c r="E70" s="23">
        <v>163.34</v>
      </c>
      <c r="F70" s="24">
        <f t="shared" si="10"/>
        <v>6825.058508859913</v>
      </c>
      <c r="G70" s="24">
        <f t="shared" si="11"/>
        <v>13650.117017719826</v>
      </c>
      <c r="H70" s="24">
        <f t="shared" si="7"/>
        <v>20475.17552657974</v>
      </c>
      <c r="I70" s="24">
        <f t="shared" si="8"/>
        <v>27300.23403543965</v>
      </c>
      <c r="J70" s="62">
        <f t="shared" si="12"/>
        <v>34125.29254429956</v>
      </c>
    </row>
    <row r="71" spans="1:10" ht="15">
      <c r="A71" s="25">
        <v>1995</v>
      </c>
      <c r="B71" s="21" t="s">
        <v>6</v>
      </c>
      <c r="C71" s="23"/>
      <c r="D71" s="23">
        <f t="shared" si="15"/>
        <v>120.718752</v>
      </c>
      <c r="E71" s="23">
        <v>163.31</v>
      </c>
      <c r="F71" s="24">
        <f t="shared" si="10"/>
        <v>6807.923771313942</v>
      </c>
      <c r="G71" s="24">
        <f t="shared" si="11"/>
        <v>13615.847542627884</v>
      </c>
      <c r="H71" s="24">
        <f t="shared" si="7"/>
        <v>20423.771313941827</v>
      </c>
      <c r="I71" s="24">
        <f t="shared" si="8"/>
        <v>27231.695085255767</v>
      </c>
      <c r="J71" s="62">
        <f t="shared" si="12"/>
        <v>34039.61885656971</v>
      </c>
    </row>
    <row r="72" spans="1:10" ht="15">
      <c r="A72" s="25">
        <v>1995</v>
      </c>
      <c r="B72" s="21" t="s">
        <v>7</v>
      </c>
      <c r="C72" s="23"/>
      <c r="D72" s="23">
        <f t="shared" si="15"/>
        <v>120.41568</v>
      </c>
      <c r="E72" s="23">
        <v>162.9</v>
      </c>
      <c r="F72" s="24">
        <f t="shared" si="10"/>
        <v>6820.461384152457</v>
      </c>
      <c r="G72" s="24">
        <f t="shared" si="11"/>
        <v>13640.922768304914</v>
      </c>
      <c r="H72" s="24">
        <f t="shared" si="7"/>
        <v>20461.384152457373</v>
      </c>
      <c r="I72" s="24">
        <f t="shared" si="8"/>
        <v>27281.845536609828</v>
      </c>
      <c r="J72" s="62">
        <f t="shared" si="12"/>
        <v>34102.30692076228</v>
      </c>
    </row>
    <row r="73" spans="1:10" ht="15">
      <c r="A73" s="25">
        <v>1995</v>
      </c>
      <c r="B73" s="21" t="s">
        <v>8</v>
      </c>
      <c r="C73" s="23"/>
      <c r="D73" s="23">
        <f t="shared" si="15"/>
        <v>120.63743999999998</v>
      </c>
      <c r="E73" s="23">
        <v>163.2</v>
      </c>
      <c r="F73" s="24">
        <f t="shared" si="10"/>
        <v>6838.0140421263795</v>
      </c>
      <c r="G73" s="24">
        <f t="shared" si="11"/>
        <v>13676.028084252759</v>
      </c>
      <c r="H73" s="24">
        <f t="shared" si="7"/>
        <v>20514.042126379136</v>
      </c>
      <c r="I73" s="24">
        <f t="shared" si="8"/>
        <v>27352.056168505518</v>
      </c>
      <c r="J73" s="62">
        <f t="shared" si="12"/>
        <v>34190.07021063189</v>
      </c>
    </row>
    <row r="74" spans="1:10" ht="15">
      <c r="A74" s="25">
        <v>1995</v>
      </c>
      <c r="B74" s="21" t="s">
        <v>9</v>
      </c>
      <c r="C74" s="23"/>
      <c r="D74" s="23">
        <f t="shared" si="15"/>
        <v>120.947904</v>
      </c>
      <c r="E74" s="23">
        <v>163.62</v>
      </c>
      <c r="F74" s="24">
        <f t="shared" si="10"/>
        <v>6821.2972250083585</v>
      </c>
      <c r="G74" s="24">
        <f t="shared" si="11"/>
        <v>13642.594450016717</v>
      </c>
      <c r="H74" s="24">
        <f t="shared" si="7"/>
        <v>20463.891675025076</v>
      </c>
      <c r="I74" s="24">
        <f t="shared" si="8"/>
        <v>27285.188900033434</v>
      </c>
      <c r="J74" s="62">
        <f t="shared" si="12"/>
        <v>34106.48612504179</v>
      </c>
    </row>
    <row r="75" spans="1:10" ht="15">
      <c r="A75" s="25">
        <v>1995</v>
      </c>
      <c r="B75" s="21" t="s">
        <v>10</v>
      </c>
      <c r="C75" s="23"/>
      <c r="D75" s="23">
        <f t="shared" si="15"/>
        <v>120.65222399999999</v>
      </c>
      <c r="E75" s="23">
        <v>163.22</v>
      </c>
      <c r="F75" s="24">
        <f t="shared" si="10"/>
        <v>6784.938147776663</v>
      </c>
      <c r="G75" s="24">
        <f t="shared" si="11"/>
        <v>13569.876295553326</v>
      </c>
      <c r="H75" s="24">
        <f t="shared" si="7"/>
        <v>20354.81444332999</v>
      </c>
      <c r="I75" s="24">
        <f t="shared" si="8"/>
        <v>27139.75259110665</v>
      </c>
      <c r="J75" s="62">
        <f t="shared" si="12"/>
        <v>33924.69073888331</v>
      </c>
    </row>
    <row r="76" spans="1:10" ht="15">
      <c r="A76" s="25">
        <v>1995</v>
      </c>
      <c r="B76" s="21" t="s">
        <v>11</v>
      </c>
      <c r="C76" s="23"/>
      <c r="D76" s="23">
        <f t="shared" si="15"/>
        <v>120.00912</v>
      </c>
      <c r="E76" s="23">
        <v>162.35</v>
      </c>
      <c r="F76" s="24">
        <f t="shared" si="10"/>
        <v>6776.997659645604</v>
      </c>
      <c r="G76" s="24">
        <f t="shared" si="11"/>
        <v>13553.995319291207</v>
      </c>
      <c r="H76" s="24">
        <f t="shared" si="7"/>
        <v>20330.99297893681</v>
      </c>
      <c r="I76" s="24">
        <f t="shared" si="8"/>
        <v>27107.990638582414</v>
      </c>
      <c r="J76" s="62">
        <f t="shared" si="12"/>
        <v>33884.98829822802</v>
      </c>
    </row>
    <row r="77" spans="1:10" ht="15">
      <c r="A77" s="25">
        <v>1995</v>
      </c>
      <c r="B77" s="21" t="s">
        <v>12</v>
      </c>
      <c r="C77" s="23"/>
      <c r="D77" s="23">
        <v>119.88</v>
      </c>
      <c r="E77" s="23">
        <v>162.16</v>
      </c>
      <c r="F77" s="24">
        <f t="shared" si="10"/>
        <v>6779.923102641257</v>
      </c>
      <c r="G77" s="24">
        <f t="shared" si="11"/>
        <v>13559.846205282514</v>
      </c>
      <c r="H77" s="24">
        <f t="shared" si="7"/>
        <v>20339.769307923772</v>
      </c>
      <c r="I77" s="24">
        <f t="shared" si="8"/>
        <v>27119.69241056503</v>
      </c>
      <c r="J77" s="62">
        <f t="shared" si="12"/>
        <v>33899.615513206285</v>
      </c>
    </row>
    <row r="78" spans="1:10" ht="15">
      <c r="A78" s="25">
        <v>1995</v>
      </c>
      <c r="B78" s="21" t="s">
        <v>13</v>
      </c>
      <c r="C78" s="23"/>
      <c r="D78" s="23">
        <f>E78*0.7392</f>
        <v>119.92041599999999</v>
      </c>
      <c r="E78" s="23">
        <v>162.23</v>
      </c>
      <c r="F78" s="24">
        <f t="shared" si="10"/>
        <v>6769.057171514543</v>
      </c>
      <c r="G78" s="24">
        <f t="shared" si="11"/>
        <v>13538.114343029087</v>
      </c>
      <c r="H78" s="24">
        <f t="shared" si="7"/>
        <v>20307.171514543632</v>
      </c>
      <c r="I78" s="24">
        <f t="shared" si="8"/>
        <v>27076.228686058173</v>
      </c>
      <c r="J78" s="62">
        <f t="shared" si="12"/>
        <v>33845.285857572715</v>
      </c>
    </row>
    <row r="79" spans="1:10" ht="15">
      <c r="A79" s="25">
        <v>1995</v>
      </c>
      <c r="B79" s="21" t="s">
        <v>14</v>
      </c>
      <c r="C79" s="23"/>
      <c r="D79" s="23">
        <f>E79*0.7392</f>
        <v>119.728224</v>
      </c>
      <c r="E79" s="23">
        <v>161.97</v>
      </c>
      <c r="F79" s="24">
        <f t="shared" si="10"/>
        <v>6756.1016382480775</v>
      </c>
      <c r="G79" s="24">
        <f t="shared" si="11"/>
        <v>13512.203276496155</v>
      </c>
      <c r="H79" s="24">
        <f t="shared" si="7"/>
        <v>20268.304914744233</v>
      </c>
      <c r="I79" s="24">
        <f t="shared" si="8"/>
        <v>27024.40655299231</v>
      </c>
      <c r="J79" s="62">
        <f t="shared" si="12"/>
        <v>33780.50819124039</v>
      </c>
    </row>
    <row r="80" spans="1:10" ht="15">
      <c r="A80" s="25">
        <v>1995</v>
      </c>
      <c r="B80" s="21" t="s">
        <v>15</v>
      </c>
      <c r="C80" s="23"/>
      <c r="D80" s="23">
        <v>119.83</v>
      </c>
      <c r="E80" s="23">
        <v>161.66</v>
      </c>
      <c r="F80" s="24">
        <f t="shared" si="10"/>
        <v>6727.683049147442</v>
      </c>
      <c r="G80" s="24">
        <f t="shared" si="11"/>
        <v>13455.366098294884</v>
      </c>
      <c r="H80" s="24">
        <f t="shared" si="7"/>
        <v>20183.049147442325</v>
      </c>
      <c r="I80" s="24">
        <f t="shared" si="8"/>
        <v>26910.732196589768</v>
      </c>
      <c r="J80" s="62">
        <f t="shared" si="12"/>
        <v>33638.41524573721</v>
      </c>
    </row>
    <row r="81" spans="1:10" ht="15">
      <c r="A81" s="25">
        <v>1995</v>
      </c>
      <c r="B81" s="21" t="s">
        <v>16</v>
      </c>
      <c r="C81" s="23"/>
      <c r="D81" s="23">
        <v>119.5</v>
      </c>
      <c r="E81" s="23">
        <v>160.98</v>
      </c>
      <c r="F81" s="24">
        <f t="shared" si="10"/>
        <v>6726.01136743564</v>
      </c>
      <c r="G81" s="24">
        <f t="shared" si="11"/>
        <v>13452.02273487128</v>
      </c>
      <c r="H81" s="24">
        <f t="shared" si="7"/>
        <v>20178.03410230692</v>
      </c>
      <c r="I81" s="24">
        <f t="shared" si="8"/>
        <v>26904.04546974256</v>
      </c>
      <c r="J81" s="62">
        <f t="shared" si="12"/>
        <v>33630.0568371782</v>
      </c>
    </row>
    <row r="82" spans="1:10" ht="15">
      <c r="A82" s="25">
        <v>1994</v>
      </c>
      <c r="B82" s="21" t="s">
        <v>5</v>
      </c>
      <c r="C82" s="23"/>
      <c r="D82" s="23">
        <v>119</v>
      </c>
      <c r="E82" s="23">
        <v>160.94</v>
      </c>
      <c r="F82" s="24">
        <f t="shared" si="10"/>
        <v>6726.01136743564</v>
      </c>
      <c r="G82" s="24">
        <f t="shared" si="11"/>
        <v>13452.02273487128</v>
      </c>
      <c r="H82" s="24">
        <f t="shared" si="7"/>
        <v>20178.03410230692</v>
      </c>
      <c r="I82" s="24">
        <f t="shared" si="8"/>
        <v>26904.04546974256</v>
      </c>
      <c r="J82" s="62">
        <f t="shared" si="12"/>
        <v>33630.0568371782</v>
      </c>
    </row>
    <row r="83" spans="1:10" ht="15">
      <c r="A83" s="25">
        <v>1994</v>
      </c>
      <c r="B83" s="21" t="s">
        <v>6</v>
      </c>
      <c r="C83" s="23"/>
      <c r="D83" s="23">
        <f>E83*0.7392</f>
        <v>118.966848</v>
      </c>
      <c r="E83" s="23">
        <v>160.94</v>
      </c>
      <c r="F83" s="24">
        <f t="shared" si="10"/>
        <v>6740.220661985958</v>
      </c>
      <c r="G83" s="24">
        <f t="shared" si="11"/>
        <v>13480.441323971916</v>
      </c>
      <c r="H83" s="24">
        <f t="shared" si="7"/>
        <v>20220.661985957875</v>
      </c>
      <c r="I83" s="24">
        <f t="shared" si="8"/>
        <v>26960.882647943832</v>
      </c>
      <c r="J83" s="62">
        <f t="shared" si="12"/>
        <v>33701.103309929786</v>
      </c>
    </row>
    <row r="84" spans="1:10" ht="15">
      <c r="A84" s="25">
        <v>1994</v>
      </c>
      <c r="B84" s="21" t="s">
        <v>7</v>
      </c>
      <c r="C84" s="23"/>
      <c r="D84" s="23">
        <v>118.97</v>
      </c>
      <c r="E84" s="23">
        <v>161.28</v>
      </c>
      <c r="F84" s="24">
        <f t="shared" si="10"/>
        <v>6751.504513540622</v>
      </c>
      <c r="G84" s="24">
        <f t="shared" si="11"/>
        <v>13503.009027081243</v>
      </c>
      <c r="H84" s="24">
        <f t="shared" si="7"/>
        <v>20254.513540621865</v>
      </c>
      <c r="I84" s="24">
        <f t="shared" si="8"/>
        <v>27006.018054162487</v>
      </c>
      <c r="J84" s="62">
        <f t="shared" si="12"/>
        <v>33757.52256770311</v>
      </c>
    </row>
    <row r="85" spans="1:10" ht="15">
      <c r="A85" s="25">
        <v>1994</v>
      </c>
      <c r="B85" s="21" t="s">
        <v>8</v>
      </c>
      <c r="C85" s="23"/>
      <c r="D85" s="23">
        <v>119.22</v>
      </c>
      <c r="E85" s="23">
        <v>161.55</v>
      </c>
      <c r="F85" s="24">
        <f t="shared" si="10"/>
        <v>6740.638582413909</v>
      </c>
      <c r="G85" s="24">
        <f t="shared" si="11"/>
        <v>13481.277164827818</v>
      </c>
      <c r="H85" s="24">
        <f t="shared" si="7"/>
        <v>20221.915747241725</v>
      </c>
      <c r="I85" s="24">
        <f t="shared" si="8"/>
        <v>26962.554329655635</v>
      </c>
      <c r="J85" s="62">
        <f t="shared" si="12"/>
        <v>33703.19291206954</v>
      </c>
    </row>
    <row r="86" spans="1:10" ht="15">
      <c r="A86" s="25">
        <v>1994</v>
      </c>
      <c r="B86" s="21" t="s">
        <v>9</v>
      </c>
      <c r="C86" s="23"/>
      <c r="D86" s="23">
        <v>119.42</v>
      </c>
      <c r="E86" s="23">
        <v>161.29</v>
      </c>
      <c r="F86" s="24">
        <f aca="true" t="shared" si="16" ref="F86:F92">5000*$E87/119.64</f>
        <v>6699.682380474757</v>
      </c>
      <c r="G86" s="24">
        <f aca="true" t="shared" si="17" ref="G86:G92">10000*$E87/119.64</f>
        <v>13399.364760949515</v>
      </c>
      <c r="H86" s="24">
        <f aca="true" t="shared" si="18" ref="H86:H92">15000*$E87/119.64</f>
        <v>20099.04714142427</v>
      </c>
      <c r="I86" s="24">
        <f aca="true" t="shared" si="19" ref="I86:I92">20000*$E87/119.64</f>
        <v>26798.72952189903</v>
      </c>
      <c r="J86" s="62">
        <f aca="true" t="shared" si="20" ref="J86:J92">25000*$E87/119.64</f>
        <v>33498.41190237379</v>
      </c>
    </row>
    <row r="87" spans="1:10" ht="15">
      <c r="A87" s="25">
        <v>1994</v>
      </c>
      <c r="B87" s="21" t="s">
        <v>10</v>
      </c>
      <c r="C87" s="23"/>
      <c r="D87" s="23">
        <v>119.23</v>
      </c>
      <c r="E87" s="23">
        <v>160.31</v>
      </c>
      <c r="F87" s="24">
        <f t="shared" si="16"/>
        <v>6685.47308592444</v>
      </c>
      <c r="G87" s="24">
        <f t="shared" si="17"/>
        <v>13370.94617184888</v>
      </c>
      <c r="H87" s="24">
        <f t="shared" si="18"/>
        <v>20056.41925777332</v>
      </c>
      <c r="I87" s="24">
        <f t="shared" si="19"/>
        <v>26741.89234369776</v>
      </c>
      <c r="J87" s="62">
        <f t="shared" si="20"/>
        <v>33427.3654296222</v>
      </c>
    </row>
    <row r="88" spans="1:10" ht="15">
      <c r="A88" s="25">
        <v>1994</v>
      </c>
      <c r="B88" s="21" t="s">
        <v>11</v>
      </c>
      <c r="C88" s="23"/>
      <c r="D88" s="23">
        <v>118.5</v>
      </c>
      <c r="E88" s="23">
        <v>159.97</v>
      </c>
      <c r="F88" s="24">
        <f t="shared" si="16"/>
        <v>6665.830825810765</v>
      </c>
      <c r="G88" s="24">
        <f t="shared" si="17"/>
        <v>13331.66165162153</v>
      </c>
      <c r="H88" s="24">
        <f t="shared" si="18"/>
        <v>19997.492477432297</v>
      </c>
      <c r="I88" s="24">
        <f t="shared" si="19"/>
        <v>26663.32330324306</v>
      </c>
      <c r="J88" s="62">
        <f t="shared" si="20"/>
        <v>33329.15412905383</v>
      </c>
    </row>
    <row r="89" spans="1:10" ht="15">
      <c r="A89" s="25">
        <v>1994</v>
      </c>
      <c r="B89" s="21" t="s">
        <v>12</v>
      </c>
      <c r="C89" s="23"/>
      <c r="D89" s="23">
        <v>118.25</v>
      </c>
      <c r="E89" s="23">
        <v>159.5</v>
      </c>
      <c r="F89" s="24">
        <f t="shared" si="16"/>
        <v>6653.29321297225</v>
      </c>
      <c r="G89" s="24">
        <f t="shared" si="17"/>
        <v>13306.5864259445</v>
      </c>
      <c r="H89" s="24">
        <f t="shared" si="18"/>
        <v>19959.87963891675</v>
      </c>
      <c r="I89" s="24">
        <f t="shared" si="19"/>
        <v>26613.172851889</v>
      </c>
      <c r="J89" s="62">
        <f t="shared" si="20"/>
        <v>33266.46606486125</v>
      </c>
    </row>
    <row r="90" spans="1:10" ht="15">
      <c r="A90" s="25">
        <v>1994</v>
      </c>
      <c r="B90" s="21" t="s">
        <v>13</v>
      </c>
      <c r="C90" s="23"/>
      <c r="D90" s="23">
        <v>117.9</v>
      </c>
      <c r="E90" s="23">
        <v>159.2</v>
      </c>
      <c r="F90" s="24">
        <f t="shared" si="16"/>
        <v>6653.7111334002</v>
      </c>
      <c r="G90" s="24">
        <f t="shared" si="17"/>
        <v>13307.4222668004</v>
      </c>
      <c r="H90" s="24">
        <f t="shared" si="18"/>
        <v>19961.1334002006</v>
      </c>
      <c r="I90" s="24">
        <f t="shared" si="19"/>
        <v>26614.8445336008</v>
      </c>
      <c r="J90" s="62">
        <f t="shared" si="20"/>
        <v>33268.555667001005</v>
      </c>
    </row>
    <row r="91" spans="1:10" ht="15">
      <c r="A91" s="25">
        <v>1994</v>
      </c>
      <c r="B91" s="21" t="s">
        <v>14</v>
      </c>
      <c r="C91" s="23"/>
      <c r="D91" s="23">
        <v>117.68</v>
      </c>
      <c r="E91" s="23">
        <v>159.21</v>
      </c>
      <c r="F91" s="24">
        <f t="shared" si="16"/>
        <v>6631.561350718823</v>
      </c>
      <c r="G91" s="24">
        <f t="shared" si="17"/>
        <v>13263.122701437645</v>
      </c>
      <c r="H91" s="24">
        <f t="shared" si="18"/>
        <v>19894.68405215647</v>
      </c>
      <c r="I91" s="24">
        <f t="shared" si="19"/>
        <v>26526.24540287529</v>
      </c>
      <c r="J91" s="62">
        <f t="shared" si="20"/>
        <v>33157.806753594115</v>
      </c>
    </row>
    <row r="92" spans="1:10" ht="15">
      <c r="A92" s="25">
        <v>1994</v>
      </c>
      <c r="B92" s="21" t="s">
        <v>15</v>
      </c>
      <c r="C92" s="23"/>
      <c r="D92" s="23">
        <v>117.69</v>
      </c>
      <c r="E92" s="23">
        <v>158.68</v>
      </c>
      <c r="F92" s="24">
        <f t="shared" si="16"/>
        <v>6631.561350718823</v>
      </c>
      <c r="G92" s="24">
        <f t="shared" si="17"/>
        <v>13263.122701437645</v>
      </c>
      <c r="H92" s="24">
        <f t="shared" si="18"/>
        <v>19894.68405215647</v>
      </c>
      <c r="I92" s="24">
        <f t="shared" si="19"/>
        <v>26526.24540287529</v>
      </c>
      <c r="J92" s="62">
        <f t="shared" si="20"/>
        <v>33157.806753594115</v>
      </c>
    </row>
    <row r="93" spans="1:10" ht="15.75" thickBot="1">
      <c r="A93" s="27">
        <v>1994</v>
      </c>
      <c r="B93" s="28" t="s">
        <v>16</v>
      </c>
      <c r="C93" s="29"/>
      <c r="D93" s="29">
        <v>117.3</v>
      </c>
      <c r="E93" s="29">
        <v>158.68</v>
      </c>
      <c r="F93" s="30" t="s">
        <v>17</v>
      </c>
      <c r="G93" s="30" t="s">
        <v>17</v>
      </c>
      <c r="H93" s="30" t="s">
        <v>17</v>
      </c>
      <c r="I93" s="30" t="s">
        <v>17</v>
      </c>
      <c r="J93" s="31" t="s">
        <v>17</v>
      </c>
    </row>
  </sheetData>
  <sheetProtection/>
  <mergeCells count="1">
    <mergeCell ref="B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3">
      <pane ySplit="3" topLeftCell="A78" activePane="bottomLeft" state="frozen"/>
      <selection pane="topLeft" activeCell="A3" sqref="A3"/>
      <selection pane="bottomLeft" activeCell="D78" sqref="D78"/>
    </sheetView>
  </sheetViews>
  <sheetFormatPr defaultColWidth="9.140625" defaultRowHeight="15"/>
  <cols>
    <col min="1" max="1" width="9.7109375" style="32" customWidth="1"/>
    <col min="2" max="5" width="9.7109375" style="0" customWidth="1"/>
    <col min="6" max="9" width="9.7109375" style="33" customWidth="1"/>
    <col min="10" max="10" width="9.7109375" style="0" customWidth="1"/>
  </cols>
  <sheetData>
    <row r="1" spans="1:10" ht="21" customHeight="1" thickBot="1">
      <c r="A1" s="34"/>
      <c r="B1" s="2" t="s">
        <v>0</v>
      </c>
      <c r="C1" s="3"/>
      <c r="D1" s="3"/>
      <c r="E1" s="4"/>
      <c r="F1" s="35"/>
      <c r="G1" s="35"/>
      <c r="H1" s="35"/>
      <c r="I1" s="35"/>
      <c r="J1" s="36"/>
    </row>
    <row r="2" spans="1:10" ht="14.25" customHeight="1" thickBot="1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 s="43" customFormat="1" ht="16.5" thickBot="1" thickTop="1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s="43" customFormat="1" ht="15">
      <c r="A4" s="44" t="s">
        <v>1</v>
      </c>
      <c r="B4" s="45" t="s">
        <v>2</v>
      </c>
      <c r="C4" s="46" t="s">
        <v>3</v>
      </c>
      <c r="D4" s="46" t="s">
        <v>3</v>
      </c>
      <c r="E4" s="46" t="s">
        <v>3</v>
      </c>
      <c r="F4" s="46" t="s">
        <v>4</v>
      </c>
      <c r="G4" s="46" t="s">
        <v>4</v>
      </c>
      <c r="H4" s="46" t="s">
        <v>4</v>
      </c>
      <c r="I4" s="46" t="s">
        <v>4</v>
      </c>
      <c r="J4" s="47" t="s">
        <v>4</v>
      </c>
    </row>
    <row r="5" spans="1:10" s="43" customFormat="1" ht="15.75" thickBot="1">
      <c r="A5" s="48"/>
      <c r="B5" s="49"/>
      <c r="C5" s="50">
        <v>1988</v>
      </c>
      <c r="D5" s="50">
        <v>1981</v>
      </c>
      <c r="E5" s="50">
        <v>1996</v>
      </c>
      <c r="F5" s="50">
        <v>5000</v>
      </c>
      <c r="G5" s="50">
        <v>10000</v>
      </c>
      <c r="H5" s="50">
        <v>15000</v>
      </c>
      <c r="I5" s="50">
        <v>20000</v>
      </c>
      <c r="J5" s="51">
        <v>25000</v>
      </c>
    </row>
    <row r="6" spans="1:10" s="43" customFormat="1" ht="15.75" thickTop="1">
      <c r="A6" s="67"/>
      <c r="B6" s="68"/>
      <c r="C6" s="69"/>
      <c r="D6" s="70"/>
      <c r="E6" s="70"/>
      <c r="F6" s="24">
        <f aca="true" t="shared" si="0" ref="F6:F21">5000*$D7/119.64</f>
        <v>7463.91909060515</v>
      </c>
      <c r="G6" s="24">
        <f aca="true" t="shared" si="1" ref="G6:G21">10000*$D7/119.64</f>
        <v>14927.8381812103</v>
      </c>
      <c r="H6" s="24">
        <f aca="true" t="shared" si="2" ref="H6:H21">15000*$D7/119.64</f>
        <v>22391.757271815448</v>
      </c>
      <c r="I6" s="24">
        <f aca="true" t="shared" si="3" ref="I6:I21">20000*$D7/119.64</f>
        <v>29855.6763624206</v>
      </c>
      <c r="J6" s="24">
        <f aca="true" t="shared" si="4" ref="J6:J21">25000*$D7/119.64</f>
        <v>37319.595453025744</v>
      </c>
    </row>
    <row r="7" spans="1:10" s="43" customFormat="1" ht="15">
      <c r="A7" s="72">
        <v>2001</v>
      </c>
      <c r="B7" s="23" t="s">
        <v>14</v>
      </c>
      <c r="C7" s="23">
        <v>132.02</v>
      </c>
      <c r="D7" s="23">
        <f aca="true" t="shared" si="5" ref="D7:D44">C7*1.3528</f>
        <v>178.59665600000002</v>
      </c>
      <c r="E7" s="23">
        <f aca="true" t="shared" si="6" ref="E7:E44">C7*0.8148</f>
        <v>107.569896</v>
      </c>
      <c r="F7" s="24">
        <f t="shared" si="0"/>
        <v>7432.258776328988</v>
      </c>
      <c r="G7" s="24">
        <f t="shared" si="1"/>
        <v>14864.517552657975</v>
      </c>
      <c r="H7" s="24">
        <f t="shared" si="2"/>
        <v>22296.776328986958</v>
      </c>
      <c r="I7" s="24">
        <f t="shared" si="3"/>
        <v>29729.03510531595</v>
      </c>
      <c r="J7" s="24">
        <f t="shared" si="4"/>
        <v>37161.29388164494</v>
      </c>
    </row>
    <row r="8" spans="1:10" ht="15">
      <c r="A8" s="20">
        <v>2001</v>
      </c>
      <c r="B8" s="52" t="s">
        <v>15</v>
      </c>
      <c r="C8" s="22">
        <v>131.46</v>
      </c>
      <c r="D8" s="23">
        <f t="shared" si="5"/>
        <v>177.839088</v>
      </c>
      <c r="E8" s="23">
        <f t="shared" si="6"/>
        <v>107.113608</v>
      </c>
      <c r="F8" s="24">
        <f t="shared" si="0"/>
        <v>7439.608492143096</v>
      </c>
      <c r="G8" s="24">
        <f t="shared" si="1"/>
        <v>14879.216984286191</v>
      </c>
      <c r="H8" s="24">
        <f t="shared" si="2"/>
        <v>22318.825476429287</v>
      </c>
      <c r="I8" s="24">
        <f t="shared" si="3"/>
        <v>29758.433968572383</v>
      </c>
      <c r="J8" s="24">
        <f t="shared" si="4"/>
        <v>37198.04246071548</v>
      </c>
    </row>
    <row r="9" spans="1:10" ht="15">
      <c r="A9" s="20">
        <v>2001</v>
      </c>
      <c r="B9" s="52" t="s">
        <v>16</v>
      </c>
      <c r="C9" s="22">
        <v>131.59</v>
      </c>
      <c r="D9" s="23">
        <f t="shared" si="5"/>
        <v>178.014952</v>
      </c>
      <c r="E9" s="23">
        <f t="shared" si="6"/>
        <v>107.219532</v>
      </c>
      <c r="F9" s="24">
        <f t="shared" si="0"/>
        <v>7439.608492143096</v>
      </c>
      <c r="G9" s="24">
        <f t="shared" si="1"/>
        <v>14879.216984286191</v>
      </c>
      <c r="H9" s="24">
        <f t="shared" si="2"/>
        <v>22318.825476429287</v>
      </c>
      <c r="I9" s="24">
        <f t="shared" si="3"/>
        <v>29758.433968572383</v>
      </c>
      <c r="J9" s="24">
        <f t="shared" si="4"/>
        <v>37198.04246071548</v>
      </c>
    </row>
    <row r="10" spans="1:10" ht="15">
      <c r="A10" s="53">
        <v>2000</v>
      </c>
      <c r="B10" s="52" t="s">
        <v>5</v>
      </c>
      <c r="C10" s="22">
        <v>131.59</v>
      </c>
      <c r="D10" s="23">
        <f t="shared" si="5"/>
        <v>178.014952</v>
      </c>
      <c r="E10" s="23">
        <f t="shared" si="6"/>
        <v>107.219532</v>
      </c>
      <c r="F10" s="24">
        <f t="shared" si="0"/>
        <v>7458.830825810765</v>
      </c>
      <c r="G10" s="24">
        <f t="shared" si="1"/>
        <v>14917.66165162153</v>
      </c>
      <c r="H10" s="24">
        <f t="shared" si="2"/>
        <v>22376.492477432297</v>
      </c>
      <c r="I10" s="24">
        <f t="shared" si="3"/>
        <v>29835.32330324306</v>
      </c>
      <c r="J10" s="24">
        <f t="shared" si="4"/>
        <v>37294.15412905383</v>
      </c>
    </row>
    <row r="11" spans="1:10" ht="15">
      <c r="A11" s="53">
        <v>2000</v>
      </c>
      <c r="B11" s="21" t="s">
        <v>6</v>
      </c>
      <c r="C11" s="22">
        <v>131.93</v>
      </c>
      <c r="D11" s="23">
        <f t="shared" si="5"/>
        <v>178.474904</v>
      </c>
      <c r="E11" s="23">
        <f t="shared" si="6"/>
        <v>107.496564</v>
      </c>
      <c r="F11" s="24">
        <f t="shared" si="0"/>
        <v>7435.085590103643</v>
      </c>
      <c r="G11" s="24">
        <f t="shared" si="1"/>
        <v>14870.171180207286</v>
      </c>
      <c r="H11" s="24">
        <f t="shared" si="2"/>
        <v>22305.25677031093</v>
      </c>
      <c r="I11" s="24">
        <f t="shared" si="3"/>
        <v>29740.342360414572</v>
      </c>
      <c r="J11" s="24">
        <f t="shared" si="4"/>
        <v>37175.42795051821</v>
      </c>
    </row>
    <row r="12" spans="1:10" ht="15">
      <c r="A12" s="53">
        <v>2000</v>
      </c>
      <c r="B12" s="21" t="s">
        <v>19</v>
      </c>
      <c r="C12" s="22">
        <v>131.51</v>
      </c>
      <c r="D12" s="23">
        <f t="shared" si="5"/>
        <v>177.906728</v>
      </c>
      <c r="E12" s="23">
        <f t="shared" si="6"/>
        <v>107.15434799999998</v>
      </c>
      <c r="F12" s="24">
        <f t="shared" si="0"/>
        <v>7452.611835506518</v>
      </c>
      <c r="G12" s="24">
        <f t="shared" si="1"/>
        <v>14905.223671013036</v>
      </c>
      <c r="H12" s="24">
        <f t="shared" si="2"/>
        <v>22357.835506519554</v>
      </c>
      <c r="I12" s="24">
        <f t="shared" si="3"/>
        <v>29810.447342026073</v>
      </c>
      <c r="J12" s="24">
        <f t="shared" si="4"/>
        <v>37263.059177532596</v>
      </c>
    </row>
    <row r="13" spans="1:10" ht="15">
      <c r="A13" s="53">
        <v>2000</v>
      </c>
      <c r="B13" s="21" t="s">
        <v>8</v>
      </c>
      <c r="C13" s="22">
        <v>131.82</v>
      </c>
      <c r="D13" s="23">
        <f t="shared" si="5"/>
        <v>178.32609599999998</v>
      </c>
      <c r="E13" s="23">
        <f t="shared" si="6"/>
        <v>107.40693599999999</v>
      </c>
      <c r="F13" s="24">
        <f t="shared" si="0"/>
        <v>7402.29455031762</v>
      </c>
      <c r="G13" s="24">
        <f t="shared" si="1"/>
        <v>14804.58910063524</v>
      </c>
      <c r="H13" s="24">
        <f t="shared" si="2"/>
        <v>22206.88365095286</v>
      </c>
      <c r="I13" s="24">
        <f t="shared" si="3"/>
        <v>29609.17820127048</v>
      </c>
      <c r="J13" s="24">
        <f t="shared" si="4"/>
        <v>37011.4727515881</v>
      </c>
    </row>
    <row r="14" spans="1:10" ht="15">
      <c r="A14" s="53">
        <v>2000</v>
      </c>
      <c r="B14" s="21" t="s">
        <v>9</v>
      </c>
      <c r="C14" s="22">
        <v>130.93</v>
      </c>
      <c r="D14" s="23">
        <f t="shared" si="5"/>
        <v>177.122104</v>
      </c>
      <c r="E14" s="23">
        <f t="shared" si="6"/>
        <v>106.681764</v>
      </c>
      <c r="F14" s="24">
        <f t="shared" si="0"/>
        <v>7404.556001337346</v>
      </c>
      <c r="G14" s="24">
        <f t="shared" si="1"/>
        <v>14809.112002674692</v>
      </c>
      <c r="H14" s="24">
        <f t="shared" si="2"/>
        <v>22213.668004012037</v>
      </c>
      <c r="I14" s="24">
        <f t="shared" si="3"/>
        <v>29618.224005349384</v>
      </c>
      <c r="J14" s="24">
        <f t="shared" si="4"/>
        <v>37022.78000668673</v>
      </c>
    </row>
    <row r="15" spans="1:10" ht="15">
      <c r="A15" s="53">
        <v>2000</v>
      </c>
      <c r="B15" s="21" t="s">
        <v>10</v>
      </c>
      <c r="C15" s="22">
        <v>130.97</v>
      </c>
      <c r="D15" s="23">
        <f t="shared" si="5"/>
        <v>177.176216</v>
      </c>
      <c r="E15" s="23">
        <f t="shared" si="6"/>
        <v>106.714356</v>
      </c>
      <c r="F15" s="24">
        <f t="shared" si="0"/>
        <v>7389.856569709128</v>
      </c>
      <c r="G15" s="24">
        <f t="shared" si="1"/>
        <v>14779.713139418256</v>
      </c>
      <c r="H15" s="24">
        <f t="shared" si="2"/>
        <v>22169.56970912738</v>
      </c>
      <c r="I15" s="24">
        <f t="shared" si="3"/>
        <v>29559.426278836512</v>
      </c>
      <c r="J15" s="24">
        <f t="shared" si="4"/>
        <v>36949.28284854564</v>
      </c>
    </row>
    <row r="16" spans="1:10" ht="15">
      <c r="A16" s="53">
        <v>2000</v>
      </c>
      <c r="B16" s="21" t="s">
        <v>11</v>
      </c>
      <c r="C16" s="22">
        <v>130.71</v>
      </c>
      <c r="D16" s="23">
        <f t="shared" si="5"/>
        <v>176.824488</v>
      </c>
      <c r="E16" s="23">
        <f t="shared" si="6"/>
        <v>106.502508</v>
      </c>
      <c r="F16" s="24">
        <f t="shared" si="0"/>
        <v>7362.153794717487</v>
      </c>
      <c r="G16" s="24">
        <f t="shared" si="1"/>
        <v>14724.307589434973</v>
      </c>
      <c r="H16" s="24">
        <f t="shared" si="2"/>
        <v>22086.46138415246</v>
      </c>
      <c r="I16" s="24">
        <f t="shared" si="3"/>
        <v>29448.615178869946</v>
      </c>
      <c r="J16" s="24">
        <f t="shared" si="4"/>
        <v>36810.76897358743</v>
      </c>
    </row>
    <row r="17" spans="1:10" ht="15">
      <c r="A17" s="53">
        <v>2000</v>
      </c>
      <c r="B17" s="21" t="s">
        <v>12</v>
      </c>
      <c r="C17" s="22">
        <v>130.22</v>
      </c>
      <c r="D17" s="23">
        <f t="shared" si="5"/>
        <v>176.161616</v>
      </c>
      <c r="E17" s="23">
        <f t="shared" si="6"/>
        <v>106.103256</v>
      </c>
      <c r="F17" s="24">
        <f t="shared" si="0"/>
        <v>7341.235372785022</v>
      </c>
      <c r="G17" s="24">
        <f t="shared" si="1"/>
        <v>14682.470745570045</v>
      </c>
      <c r="H17" s="24">
        <f t="shared" si="2"/>
        <v>22023.706118355065</v>
      </c>
      <c r="I17" s="24">
        <f t="shared" si="3"/>
        <v>29364.94149114009</v>
      </c>
      <c r="J17" s="24">
        <f t="shared" si="4"/>
        <v>36706.17686392511</v>
      </c>
    </row>
    <row r="18" spans="1:10" ht="15">
      <c r="A18" s="53">
        <v>2000</v>
      </c>
      <c r="B18" s="21" t="s">
        <v>13</v>
      </c>
      <c r="C18" s="22">
        <v>129.85</v>
      </c>
      <c r="D18" s="23">
        <f t="shared" si="5"/>
        <v>175.66108</v>
      </c>
      <c r="E18" s="23">
        <f t="shared" si="6"/>
        <v>105.80178</v>
      </c>
      <c r="F18" s="24">
        <f t="shared" si="0"/>
        <v>7327.101303911735</v>
      </c>
      <c r="G18" s="24">
        <f t="shared" si="1"/>
        <v>14654.20260782347</v>
      </c>
      <c r="H18" s="24">
        <f t="shared" si="2"/>
        <v>21981.303911735205</v>
      </c>
      <c r="I18" s="24">
        <f t="shared" si="3"/>
        <v>29308.40521564694</v>
      </c>
      <c r="J18" s="24">
        <f t="shared" si="4"/>
        <v>36635.50651955868</v>
      </c>
    </row>
    <row r="19" spans="1:10" ht="15">
      <c r="A19" s="53">
        <v>2000</v>
      </c>
      <c r="B19" s="21" t="s">
        <v>14</v>
      </c>
      <c r="C19" s="22">
        <v>129.6</v>
      </c>
      <c r="D19" s="23">
        <f t="shared" si="5"/>
        <v>175.32288</v>
      </c>
      <c r="E19" s="23">
        <f t="shared" si="6"/>
        <v>105.59808</v>
      </c>
      <c r="F19" s="24">
        <f t="shared" si="0"/>
        <v>7299.398528920094</v>
      </c>
      <c r="G19" s="24">
        <f t="shared" si="1"/>
        <v>14598.797057840187</v>
      </c>
      <c r="H19" s="24">
        <f t="shared" si="2"/>
        <v>21898.19558676028</v>
      </c>
      <c r="I19" s="24">
        <f t="shared" si="3"/>
        <v>29197.594115680375</v>
      </c>
      <c r="J19" s="24">
        <f t="shared" si="4"/>
        <v>36496.99264460047</v>
      </c>
    </row>
    <row r="20" spans="1:10" ht="15">
      <c r="A20" s="53">
        <v>2000</v>
      </c>
      <c r="B20" s="21" t="s">
        <v>15</v>
      </c>
      <c r="C20" s="22">
        <v>129.11</v>
      </c>
      <c r="D20" s="23">
        <f t="shared" si="5"/>
        <v>174.660008</v>
      </c>
      <c r="E20" s="23">
        <f t="shared" si="6"/>
        <v>105.198828</v>
      </c>
      <c r="F20" s="24">
        <f t="shared" si="0"/>
        <v>7271.695753928452</v>
      </c>
      <c r="G20" s="24">
        <f t="shared" si="1"/>
        <v>14543.391507856904</v>
      </c>
      <c r="H20" s="24">
        <f t="shared" si="2"/>
        <v>21815.087261785357</v>
      </c>
      <c r="I20" s="24">
        <f t="shared" si="3"/>
        <v>29086.78301571381</v>
      </c>
      <c r="J20" s="24">
        <f t="shared" si="4"/>
        <v>36358.478769642265</v>
      </c>
    </row>
    <row r="21" spans="1:10" ht="15">
      <c r="A21" s="53">
        <v>2000</v>
      </c>
      <c r="B21" s="52" t="s">
        <v>16</v>
      </c>
      <c r="C21" s="22">
        <v>128.62</v>
      </c>
      <c r="D21" s="23">
        <f t="shared" si="5"/>
        <v>173.997136</v>
      </c>
      <c r="E21" s="23">
        <f t="shared" si="6"/>
        <v>104.799576</v>
      </c>
      <c r="F21" s="24">
        <f t="shared" si="0"/>
        <v>7258.692410565027</v>
      </c>
      <c r="G21" s="24">
        <f t="shared" si="1"/>
        <v>14517.384821130054</v>
      </c>
      <c r="H21" s="24">
        <f t="shared" si="2"/>
        <v>21776.07723169508</v>
      </c>
      <c r="I21" s="24">
        <f t="shared" si="3"/>
        <v>29034.769642260108</v>
      </c>
      <c r="J21" s="24">
        <f t="shared" si="4"/>
        <v>36293.46205282513</v>
      </c>
    </row>
    <row r="22" spans="1:10" ht="15">
      <c r="A22" s="20">
        <v>1999</v>
      </c>
      <c r="B22" s="52" t="s">
        <v>5</v>
      </c>
      <c r="C22" s="22">
        <v>128.39</v>
      </c>
      <c r="D22" s="23">
        <f t="shared" si="5"/>
        <v>173.68599199999997</v>
      </c>
      <c r="E22" s="23">
        <f t="shared" si="6"/>
        <v>104.61217199999999</v>
      </c>
      <c r="F22" s="24">
        <f aca="true" t="shared" si="7" ref="F22:F84">5000*$D23/119.64</f>
        <v>7234.947174857908</v>
      </c>
      <c r="G22" s="24">
        <f aca="true" t="shared" si="8" ref="G22:G84">10000*$D23/119.64</f>
        <v>14469.894349715816</v>
      </c>
      <c r="H22" s="24">
        <f aca="true" t="shared" si="9" ref="H22:H84">15000*$D23/119.64</f>
        <v>21704.841524573723</v>
      </c>
      <c r="I22" s="24">
        <f aca="true" t="shared" si="10" ref="I22:I84">20000*$D23/119.64</f>
        <v>28939.788699431632</v>
      </c>
      <c r="J22" s="24">
        <f aca="true" t="shared" si="11" ref="J22:J84">25000*$D23/119.64</f>
        <v>36174.73587428954</v>
      </c>
    </row>
    <row r="23" spans="1:10" ht="15">
      <c r="A23" s="20">
        <v>1999</v>
      </c>
      <c r="B23" s="21" t="s">
        <v>6</v>
      </c>
      <c r="C23" s="22">
        <v>127.97</v>
      </c>
      <c r="D23" s="23">
        <f t="shared" si="5"/>
        <v>173.117816</v>
      </c>
      <c r="E23" s="23">
        <f t="shared" si="6"/>
        <v>104.269956</v>
      </c>
      <c r="F23" s="24">
        <f t="shared" si="7"/>
        <v>7220.247743229688</v>
      </c>
      <c r="G23" s="24">
        <f t="shared" si="8"/>
        <v>14440.495486459376</v>
      </c>
      <c r="H23" s="24">
        <f t="shared" si="9"/>
        <v>21660.743229689066</v>
      </c>
      <c r="I23" s="24">
        <f t="shared" si="10"/>
        <v>28880.990972918753</v>
      </c>
      <c r="J23" s="24">
        <f t="shared" si="11"/>
        <v>36101.238716148444</v>
      </c>
    </row>
    <row r="24" spans="1:10" ht="15">
      <c r="A24" s="20">
        <v>1999</v>
      </c>
      <c r="B24" s="21" t="s">
        <v>7</v>
      </c>
      <c r="C24" s="22">
        <v>127.71</v>
      </c>
      <c r="D24" s="23">
        <f t="shared" si="5"/>
        <v>172.766088</v>
      </c>
      <c r="E24" s="23">
        <f t="shared" si="6"/>
        <v>104.05810799999999</v>
      </c>
      <c r="F24" s="24">
        <f t="shared" si="7"/>
        <v>7210.071213640922</v>
      </c>
      <c r="G24" s="24">
        <f t="shared" si="8"/>
        <v>14420.142427281844</v>
      </c>
      <c r="H24" s="24">
        <f t="shared" si="9"/>
        <v>21630.213640922768</v>
      </c>
      <c r="I24" s="24">
        <f t="shared" si="10"/>
        <v>28840.284854563688</v>
      </c>
      <c r="J24" s="24">
        <f t="shared" si="11"/>
        <v>36050.35606820461</v>
      </c>
    </row>
    <row r="25" spans="1:10" ht="15">
      <c r="A25" s="20">
        <v>1999</v>
      </c>
      <c r="B25" s="21" t="s">
        <v>8</v>
      </c>
      <c r="C25" s="22">
        <v>127.53</v>
      </c>
      <c r="D25" s="23">
        <f t="shared" si="5"/>
        <v>172.522584</v>
      </c>
      <c r="E25" s="23">
        <f t="shared" si="6"/>
        <v>103.911444</v>
      </c>
      <c r="F25" s="24">
        <f t="shared" si="7"/>
        <v>7194.806419257773</v>
      </c>
      <c r="G25" s="24">
        <f t="shared" si="8"/>
        <v>14389.612838515546</v>
      </c>
      <c r="H25" s="24">
        <f t="shared" si="9"/>
        <v>21584.41925777332</v>
      </c>
      <c r="I25" s="24">
        <f t="shared" si="10"/>
        <v>28779.225677031092</v>
      </c>
      <c r="J25" s="24">
        <f t="shared" si="11"/>
        <v>35974.032096288865</v>
      </c>
    </row>
    <row r="26" spans="1:10" ht="15">
      <c r="A26" s="20">
        <v>1999</v>
      </c>
      <c r="B26" s="21" t="s">
        <v>9</v>
      </c>
      <c r="C26" s="22">
        <v>127.26</v>
      </c>
      <c r="D26" s="23">
        <f t="shared" si="5"/>
        <v>172.157328</v>
      </c>
      <c r="E26" s="23">
        <f t="shared" si="6"/>
        <v>103.691448</v>
      </c>
      <c r="F26" s="24">
        <f t="shared" si="7"/>
        <v>7203.286860581744</v>
      </c>
      <c r="G26" s="24">
        <f t="shared" si="8"/>
        <v>14406.573721163488</v>
      </c>
      <c r="H26" s="24">
        <f t="shared" si="9"/>
        <v>21609.860581745234</v>
      </c>
      <c r="I26" s="24">
        <f t="shared" si="10"/>
        <v>28813.147442326976</v>
      </c>
      <c r="J26" s="24">
        <f t="shared" si="11"/>
        <v>36016.43430290872</v>
      </c>
    </row>
    <row r="27" spans="1:10" ht="15">
      <c r="A27" s="20">
        <v>1999</v>
      </c>
      <c r="B27" s="21" t="s">
        <v>10</v>
      </c>
      <c r="C27" s="22">
        <v>127.41</v>
      </c>
      <c r="D27" s="23">
        <f t="shared" si="5"/>
        <v>172.36024799999998</v>
      </c>
      <c r="E27" s="23">
        <f t="shared" si="6"/>
        <v>103.81366799999999</v>
      </c>
      <c r="F27" s="24">
        <f t="shared" si="7"/>
        <v>7191.979605483116</v>
      </c>
      <c r="G27" s="24">
        <f t="shared" si="8"/>
        <v>14383.959210966232</v>
      </c>
      <c r="H27" s="24">
        <f t="shared" si="9"/>
        <v>21575.938816449347</v>
      </c>
      <c r="I27" s="24">
        <f t="shared" si="10"/>
        <v>28767.918421932463</v>
      </c>
      <c r="J27" s="24">
        <f t="shared" si="11"/>
        <v>35959.898027415584</v>
      </c>
    </row>
    <row r="28" spans="1:10" ht="15">
      <c r="A28" s="20">
        <v>1999</v>
      </c>
      <c r="B28" s="21" t="s">
        <v>11</v>
      </c>
      <c r="C28" s="22">
        <v>127.21</v>
      </c>
      <c r="D28" s="23">
        <f t="shared" si="5"/>
        <v>172.089688</v>
      </c>
      <c r="E28" s="23">
        <f t="shared" si="6"/>
        <v>103.650708</v>
      </c>
      <c r="F28" s="24">
        <f t="shared" si="7"/>
        <v>7206.679037111335</v>
      </c>
      <c r="G28" s="24">
        <f t="shared" si="8"/>
        <v>14413.35807422267</v>
      </c>
      <c r="H28" s="24">
        <f t="shared" si="9"/>
        <v>21620.037111334004</v>
      </c>
      <c r="I28" s="24">
        <f t="shared" si="10"/>
        <v>28826.71614844534</v>
      </c>
      <c r="J28" s="24">
        <f t="shared" si="11"/>
        <v>36033.39518555667</v>
      </c>
    </row>
    <row r="29" spans="1:10" ht="15">
      <c r="A29" s="20">
        <v>1999</v>
      </c>
      <c r="B29" s="21" t="s">
        <v>12</v>
      </c>
      <c r="C29" s="22">
        <v>127.47</v>
      </c>
      <c r="D29" s="23">
        <f t="shared" si="5"/>
        <v>172.441416</v>
      </c>
      <c r="E29" s="23">
        <f t="shared" si="6"/>
        <v>103.862556</v>
      </c>
      <c r="F29" s="24">
        <f t="shared" si="7"/>
        <v>7194.241056502842</v>
      </c>
      <c r="G29" s="24">
        <f t="shared" si="8"/>
        <v>14388.482113005684</v>
      </c>
      <c r="H29" s="24">
        <f t="shared" si="9"/>
        <v>21582.723169508525</v>
      </c>
      <c r="I29" s="24">
        <f t="shared" si="10"/>
        <v>28776.96422601137</v>
      </c>
      <c r="J29" s="24">
        <f t="shared" si="11"/>
        <v>35971.20528251421</v>
      </c>
    </row>
    <row r="30" spans="1:10" ht="15">
      <c r="A30" s="20">
        <v>1999</v>
      </c>
      <c r="B30" s="21" t="s">
        <v>13</v>
      </c>
      <c r="C30" s="22">
        <v>127.25</v>
      </c>
      <c r="D30" s="23">
        <f t="shared" si="5"/>
        <v>172.1438</v>
      </c>
      <c r="E30" s="23">
        <f t="shared" si="6"/>
        <v>103.6833</v>
      </c>
      <c r="F30" s="24">
        <f t="shared" si="7"/>
        <v>7165.407556001337</v>
      </c>
      <c r="G30" s="24">
        <f t="shared" si="8"/>
        <v>14330.815112002674</v>
      </c>
      <c r="H30" s="24">
        <f t="shared" si="9"/>
        <v>21496.22266800401</v>
      </c>
      <c r="I30" s="24">
        <f t="shared" si="10"/>
        <v>28661.63022400535</v>
      </c>
      <c r="J30" s="24">
        <f t="shared" si="11"/>
        <v>35827.037780006685</v>
      </c>
    </row>
    <row r="31" spans="1:10" ht="15">
      <c r="A31" s="20">
        <v>1999</v>
      </c>
      <c r="B31" s="21" t="s">
        <v>14</v>
      </c>
      <c r="C31" s="22">
        <v>126.74</v>
      </c>
      <c r="D31" s="23">
        <f t="shared" si="5"/>
        <v>171.453872</v>
      </c>
      <c r="E31" s="23">
        <f t="shared" si="6"/>
        <v>103.26775199999999</v>
      </c>
      <c r="F31" s="24">
        <f t="shared" si="7"/>
        <v>7160.319291206954</v>
      </c>
      <c r="G31" s="24">
        <f t="shared" si="8"/>
        <v>14320.638582413909</v>
      </c>
      <c r="H31" s="24">
        <f t="shared" si="9"/>
        <v>21480.957873620864</v>
      </c>
      <c r="I31" s="24">
        <f t="shared" si="10"/>
        <v>28641.277164827818</v>
      </c>
      <c r="J31" s="24">
        <f t="shared" si="11"/>
        <v>35801.59645603477</v>
      </c>
    </row>
    <row r="32" spans="1:10" ht="15">
      <c r="A32" s="20">
        <v>1999</v>
      </c>
      <c r="B32" s="21" t="s">
        <v>15</v>
      </c>
      <c r="C32" s="22">
        <v>126.65</v>
      </c>
      <c r="D32" s="23">
        <f t="shared" si="5"/>
        <v>171.33212</v>
      </c>
      <c r="E32" s="23">
        <f t="shared" si="6"/>
        <v>103.19442</v>
      </c>
      <c r="F32" s="24">
        <f t="shared" si="7"/>
        <v>7143.923771313942</v>
      </c>
      <c r="G32" s="24">
        <f t="shared" si="8"/>
        <v>14287.847542627884</v>
      </c>
      <c r="H32" s="24">
        <f t="shared" si="9"/>
        <v>21431.771313941827</v>
      </c>
      <c r="I32" s="24">
        <f t="shared" si="10"/>
        <v>28575.695085255767</v>
      </c>
      <c r="J32" s="24">
        <f t="shared" si="11"/>
        <v>35719.61885656971</v>
      </c>
    </row>
    <row r="33" spans="1:10" ht="15">
      <c r="A33" s="20">
        <v>1999</v>
      </c>
      <c r="B33" s="21" t="s">
        <v>16</v>
      </c>
      <c r="C33" s="22">
        <v>126.36</v>
      </c>
      <c r="D33" s="23">
        <f t="shared" si="5"/>
        <v>170.939808</v>
      </c>
      <c r="E33" s="23">
        <f t="shared" si="6"/>
        <v>102.958128</v>
      </c>
      <c r="F33" s="24">
        <f t="shared" si="7"/>
        <v>7120.743898361752</v>
      </c>
      <c r="G33" s="24">
        <f t="shared" si="8"/>
        <v>14241.487796723504</v>
      </c>
      <c r="H33" s="24">
        <f t="shared" si="9"/>
        <v>21362.23169508526</v>
      </c>
      <c r="I33" s="24">
        <f t="shared" si="10"/>
        <v>28482.97559344701</v>
      </c>
      <c r="J33" s="24">
        <f t="shared" si="11"/>
        <v>35603.71949180876</v>
      </c>
    </row>
    <row r="34" spans="1:10" ht="15">
      <c r="A34" s="20">
        <v>1998</v>
      </c>
      <c r="B34" s="52" t="s">
        <v>5</v>
      </c>
      <c r="C34" s="22">
        <v>125.95</v>
      </c>
      <c r="D34" s="23">
        <f t="shared" si="5"/>
        <v>170.38516</v>
      </c>
      <c r="E34" s="23">
        <f t="shared" si="6"/>
        <v>102.62406</v>
      </c>
      <c r="F34" s="24">
        <f t="shared" si="7"/>
        <v>7125.832163156136</v>
      </c>
      <c r="G34" s="24">
        <f t="shared" si="8"/>
        <v>14251.664326312271</v>
      </c>
      <c r="H34" s="24">
        <f t="shared" si="9"/>
        <v>21377.496489468405</v>
      </c>
      <c r="I34" s="24">
        <f t="shared" si="10"/>
        <v>28503.328652624543</v>
      </c>
      <c r="J34" s="24">
        <f t="shared" si="11"/>
        <v>35629.16081578068</v>
      </c>
    </row>
    <row r="35" spans="1:10" ht="15">
      <c r="A35" s="25">
        <v>1998</v>
      </c>
      <c r="B35" s="21" t="s">
        <v>6</v>
      </c>
      <c r="C35" s="26">
        <v>126.04</v>
      </c>
      <c r="D35" s="23">
        <f t="shared" si="5"/>
        <v>170.506912</v>
      </c>
      <c r="E35" s="23">
        <f t="shared" si="6"/>
        <v>102.69739200000001</v>
      </c>
      <c r="F35" s="24">
        <f t="shared" si="7"/>
        <v>7127.528251420929</v>
      </c>
      <c r="G35" s="24">
        <f t="shared" si="8"/>
        <v>14255.056502841859</v>
      </c>
      <c r="H35" s="24">
        <f t="shared" si="9"/>
        <v>21382.58475426279</v>
      </c>
      <c r="I35" s="24">
        <f t="shared" si="10"/>
        <v>28510.113005683717</v>
      </c>
      <c r="J35" s="24">
        <f t="shared" si="11"/>
        <v>35637.641257104646</v>
      </c>
    </row>
    <row r="36" spans="1:10" ht="15">
      <c r="A36" s="25">
        <v>1998</v>
      </c>
      <c r="B36" s="21" t="s">
        <v>7</v>
      </c>
      <c r="C36" s="26">
        <v>126.07</v>
      </c>
      <c r="D36" s="23">
        <f t="shared" si="5"/>
        <v>170.547496</v>
      </c>
      <c r="E36" s="23">
        <f t="shared" si="6"/>
        <v>102.721836</v>
      </c>
      <c r="F36" s="24">
        <f t="shared" si="7"/>
        <v>7125.832163156136</v>
      </c>
      <c r="G36" s="24">
        <f t="shared" si="8"/>
        <v>14251.664326312271</v>
      </c>
      <c r="H36" s="24">
        <f t="shared" si="9"/>
        <v>21377.496489468405</v>
      </c>
      <c r="I36" s="24">
        <f t="shared" si="10"/>
        <v>28503.328652624543</v>
      </c>
      <c r="J36" s="24">
        <f t="shared" si="11"/>
        <v>35629.16081578068</v>
      </c>
    </row>
    <row r="37" spans="1:10" ht="15">
      <c r="A37" s="25">
        <v>1998</v>
      </c>
      <c r="B37" s="21" t="s">
        <v>8</v>
      </c>
      <c r="C37" s="26">
        <v>126.04</v>
      </c>
      <c r="D37" s="23">
        <f t="shared" si="5"/>
        <v>170.506912</v>
      </c>
      <c r="E37" s="23">
        <f t="shared" si="6"/>
        <v>102.69739200000001</v>
      </c>
      <c r="F37" s="24">
        <f t="shared" si="7"/>
        <v>7129.789702440656</v>
      </c>
      <c r="G37" s="24">
        <f t="shared" si="8"/>
        <v>14259.579404881311</v>
      </c>
      <c r="H37" s="24">
        <f t="shared" si="9"/>
        <v>21389.369107321967</v>
      </c>
      <c r="I37" s="24">
        <f t="shared" si="10"/>
        <v>28519.158809762623</v>
      </c>
      <c r="J37" s="24">
        <f t="shared" si="11"/>
        <v>35648.94851220328</v>
      </c>
    </row>
    <row r="38" spans="1:10" ht="15">
      <c r="A38" s="25">
        <v>1998</v>
      </c>
      <c r="B38" s="21" t="s">
        <v>9</v>
      </c>
      <c r="C38" s="26">
        <v>126.11</v>
      </c>
      <c r="D38" s="23">
        <f t="shared" si="5"/>
        <v>170.601608</v>
      </c>
      <c r="E38" s="23">
        <f t="shared" si="6"/>
        <v>102.75442799999999</v>
      </c>
      <c r="F38" s="24">
        <f t="shared" si="7"/>
        <v>7156.3617519224335</v>
      </c>
      <c r="G38" s="24">
        <f t="shared" si="8"/>
        <v>14312.723503844867</v>
      </c>
      <c r="H38" s="24">
        <f t="shared" si="9"/>
        <v>21469.085255767302</v>
      </c>
      <c r="I38" s="24">
        <f t="shared" si="10"/>
        <v>28625.447007689734</v>
      </c>
      <c r="J38" s="24">
        <f t="shared" si="11"/>
        <v>35781.80875961218</v>
      </c>
    </row>
    <row r="39" spans="1:10" ht="15">
      <c r="A39" s="25">
        <v>1998</v>
      </c>
      <c r="B39" s="21" t="s">
        <v>10</v>
      </c>
      <c r="C39" s="26">
        <v>126.58</v>
      </c>
      <c r="D39" s="23">
        <f t="shared" si="5"/>
        <v>171.237424</v>
      </c>
      <c r="E39" s="23">
        <f t="shared" si="6"/>
        <v>103.137384</v>
      </c>
      <c r="F39" s="24">
        <f t="shared" si="7"/>
        <v>7139.400869274489</v>
      </c>
      <c r="G39" s="24">
        <f t="shared" si="8"/>
        <v>14278.801738548978</v>
      </c>
      <c r="H39" s="24">
        <f t="shared" si="9"/>
        <v>21418.202607823467</v>
      </c>
      <c r="I39" s="24">
        <f t="shared" si="10"/>
        <v>28557.603477097957</v>
      </c>
      <c r="J39" s="24">
        <f t="shared" si="11"/>
        <v>35697.00434637245</v>
      </c>
    </row>
    <row r="40" spans="1:10" ht="15">
      <c r="A40" s="25">
        <v>1998</v>
      </c>
      <c r="B40" s="21" t="s">
        <v>11</v>
      </c>
      <c r="C40" s="26">
        <v>126.28</v>
      </c>
      <c r="D40" s="23">
        <f t="shared" si="5"/>
        <v>170.831584</v>
      </c>
      <c r="E40" s="23">
        <f t="shared" si="6"/>
        <v>102.892944</v>
      </c>
      <c r="F40" s="24">
        <f t="shared" si="7"/>
        <v>7146.185222333667</v>
      </c>
      <c r="G40" s="24">
        <f t="shared" si="8"/>
        <v>14292.370444667335</v>
      </c>
      <c r="H40" s="24">
        <f t="shared" si="9"/>
        <v>21438.555667001</v>
      </c>
      <c r="I40" s="24">
        <f t="shared" si="10"/>
        <v>28584.74088933467</v>
      </c>
      <c r="J40" s="24">
        <f t="shared" si="11"/>
        <v>35730.92611166834</v>
      </c>
    </row>
    <row r="41" spans="1:10" ht="15">
      <c r="A41" s="25">
        <v>1998</v>
      </c>
      <c r="B41" s="21" t="s">
        <v>12</v>
      </c>
      <c r="C41" s="26">
        <v>126.4</v>
      </c>
      <c r="D41" s="23">
        <f t="shared" si="5"/>
        <v>170.99392</v>
      </c>
      <c r="E41" s="23">
        <f t="shared" si="6"/>
        <v>102.99072</v>
      </c>
      <c r="F41" s="24">
        <f t="shared" si="7"/>
        <v>7110.567368772985</v>
      </c>
      <c r="G41" s="24">
        <f t="shared" si="8"/>
        <v>14221.13473754597</v>
      </c>
      <c r="H41" s="24">
        <f t="shared" si="9"/>
        <v>21331.702106318957</v>
      </c>
      <c r="I41" s="24">
        <f t="shared" si="10"/>
        <v>28442.26947509194</v>
      </c>
      <c r="J41" s="24">
        <f t="shared" si="11"/>
        <v>35552.83684386493</v>
      </c>
    </row>
    <row r="42" spans="1:10" ht="15">
      <c r="A42" s="25">
        <v>1998</v>
      </c>
      <c r="B42" s="21" t="s">
        <v>13</v>
      </c>
      <c r="C42" s="23">
        <v>125.77</v>
      </c>
      <c r="D42" s="23">
        <f t="shared" si="5"/>
        <v>170.14165599999998</v>
      </c>
      <c r="E42" s="23">
        <f t="shared" si="6"/>
        <v>102.477396</v>
      </c>
      <c r="F42" s="24">
        <f t="shared" si="7"/>
        <v>7078.907054496824</v>
      </c>
      <c r="G42" s="24">
        <f t="shared" si="8"/>
        <v>14157.814108993647</v>
      </c>
      <c r="H42" s="24">
        <f t="shared" si="9"/>
        <v>21236.72116349047</v>
      </c>
      <c r="I42" s="24">
        <f t="shared" si="10"/>
        <v>28315.628217987294</v>
      </c>
      <c r="J42" s="24">
        <f t="shared" si="11"/>
        <v>35394.53527248412</v>
      </c>
    </row>
    <row r="43" spans="1:10" ht="15">
      <c r="A43" s="25">
        <v>1998</v>
      </c>
      <c r="B43" s="21" t="s">
        <v>14</v>
      </c>
      <c r="C43" s="23">
        <v>125.21</v>
      </c>
      <c r="D43" s="23">
        <f t="shared" si="5"/>
        <v>169.384088</v>
      </c>
      <c r="E43" s="23">
        <f t="shared" si="6"/>
        <v>102.02110799999998</v>
      </c>
      <c r="F43" s="24">
        <f t="shared" si="7"/>
        <v>7090.779672350385</v>
      </c>
      <c r="G43" s="24">
        <f t="shared" si="8"/>
        <v>14181.55934470077</v>
      </c>
      <c r="H43" s="24">
        <f t="shared" si="9"/>
        <v>21272.339017051156</v>
      </c>
      <c r="I43" s="24">
        <f t="shared" si="10"/>
        <v>28363.11868940154</v>
      </c>
      <c r="J43" s="24">
        <f t="shared" si="11"/>
        <v>35453.898361751926</v>
      </c>
    </row>
    <row r="44" spans="1:10" ht="15">
      <c r="A44" s="25">
        <v>1998</v>
      </c>
      <c r="B44" s="21" t="s">
        <v>15</v>
      </c>
      <c r="C44" s="23">
        <v>125.42</v>
      </c>
      <c r="D44" s="23">
        <f t="shared" si="5"/>
        <v>169.66817600000002</v>
      </c>
      <c r="E44" s="23">
        <f t="shared" si="6"/>
        <v>102.192216</v>
      </c>
      <c r="F44" s="24">
        <f t="shared" si="7"/>
        <v>7076.646606486126</v>
      </c>
      <c r="G44" s="24">
        <f t="shared" si="8"/>
        <v>14153.293212972252</v>
      </c>
      <c r="H44" s="24">
        <f t="shared" si="9"/>
        <v>21229.939819458374</v>
      </c>
      <c r="I44" s="24">
        <f t="shared" si="10"/>
        <v>28306.586425944504</v>
      </c>
      <c r="J44" s="24">
        <f t="shared" si="11"/>
        <v>35383.233032430624</v>
      </c>
    </row>
    <row r="45" spans="1:10" ht="15">
      <c r="A45" s="25">
        <v>1998</v>
      </c>
      <c r="B45" s="21" t="s">
        <v>16</v>
      </c>
      <c r="C45" s="23">
        <v>125.17</v>
      </c>
      <c r="D45" s="23">
        <v>169.33</v>
      </c>
      <c r="E45" s="23">
        <f>C45*0.8148</f>
        <v>101.988516</v>
      </c>
      <c r="F45" s="24">
        <f t="shared" si="7"/>
        <v>7078.907054496824</v>
      </c>
      <c r="G45" s="24">
        <f t="shared" si="8"/>
        <v>14157.814108993647</v>
      </c>
      <c r="H45" s="24">
        <f t="shared" si="9"/>
        <v>21236.72116349047</v>
      </c>
      <c r="I45" s="24">
        <f t="shared" si="10"/>
        <v>28315.628217987294</v>
      </c>
      <c r="J45" s="24">
        <f t="shared" si="11"/>
        <v>35394.53527248412</v>
      </c>
    </row>
    <row r="46" spans="1:10" ht="15">
      <c r="A46" s="25">
        <v>1997</v>
      </c>
      <c r="B46" s="21" t="s">
        <v>5</v>
      </c>
      <c r="C46" s="23">
        <v>125.21</v>
      </c>
      <c r="D46" s="23">
        <f aca="true" t="shared" si="12" ref="D46:D93">C46*1.3528</f>
        <v>169.384088</v>
      </c>
      <c r="E46" s="23">
        <v>122.68</v>
      </c>
      <c r="F46" s="24">
        <f t="shared" si="7"/>
        <v>7085.12604480107</v>
      </c>
      <c r="G46" s="24">
        <f t="shared" si="8"/>
        <v>14170.25208960214</v>
      </c>
      <c r="H46" s="24">
        <f t="shared" si="9"/>
        <v>21255.37813440321</v>
      </c>
      <c r="I46" s="24">
        <f t="shared" si="10"/>
        <v>28340.50417920428</v>
      </c>
      <c r="J46" s="24">
        <f t="shared" si="11"/>
        <v>35425.63022400534</v>
      </c>
    </row>
    <row r="47" spans="1:10" ht="15">
      <c r="A47" s="25">
        <v>1997</v>
      </c>
      <c r="B47" s="21" t="s">
        <v>6</v>
      </c>
      <c r="C47" s="23">
        <v>125.32</v>
      </c>
      <c r="D47" s="23">
        <f t="shared" si="12"/>
        <v>169.532896</v>
      </c>
      <c r="E47" s="23">
        <v>125.32</v>
      </c>
      <c r="F47" s="24">
        <f t="shared" si="7"/>
        <v>7066.469073888332</v>
      </c>
      <c r="G47" s="24">
        <f t="shared" si="8"/>
        <v>14132.938147776664</v>
      </c>
      <c r="H47" s="24">
        <f t="shared" si="9"/>
        <v>21199.40722166499</v>
      </c>
      <c r="I47" s="24">
        <f t="shared" si="10"/>
        <v>28265.876295553328</v>
      </c>
      <c r="J47" s="24">
        <f t="shared" si="11"/>
        <v>35332.34536944165</v>
      </c>
    </row>
    <row r="48" spans="1:10" ht="15">
      <c r="A48" s="25">
        <v>1997</v>
      </c>
      <c r="B48" s="21" t="s">
        <v>7</v>
      </c>
      <c r="C48" s="23">
        <v>124.99</v>
      </c>
      <c r="D48" s="23">
        <f t="shared" si="12"/>
        <v>169.086472</v>
      </c>
      <c r="E48" s="23">
        <v>122.37</v>
      </c>
      <c r="F48" s="24">
        <f t="shared" si="7"/>
        <v>7067.599799398195</v>
      </c>
      <c r="G48" s="24">
        <f t="shared" si="8"/>
        <v>14135.19959879639</v>
      </c>
      <c r="H48" s="24">
        <f t="shared" si="9"/>
        <v>21202.799398194584</v>
      </c>
      <c r="I48" s="24">
        <f t="shared" si="10"/>
        <v>28270.39919759278</v>
      </c>
      <c r="J48" s="24">
        <f t="shared" si="11"/>
        <v>35337.99899699097</v>
      </c>
    </row>
    <row r="49" spans="1:10" ht="15">
      <c r="A49" s="25">
        <v>1997</v>
      </c>
      <c r="B49" s="21" t="s">
        <v>8</v>
      </c>
      <c r="C49" s="23">
        <v>125.01</v>
      </c>
      <c r="D49" s="23">
        <f t="shared" si="12"/>
        <v>169.113528</v>
      </c>
      <c r="E49" s="23">
        <v>122.34</v>
      </c>
      <c r="F49" s="24">
        <f t="shared" si="7"/>
        <v>7098.129388164494</v>
      </c>
      <c r="G49" s="24">
        <f t="shared" si="8"/>
        <v>14196.258776328988</v>
      </c>
      <c r="H49" s="24">
        <f t="shared" si="9"/>
        <v>21294.38816449348</v>
      </c>
      <c r="I49" s="24">
        <f t="shared" si="10"/>
        <v>28392.517552657977</v>
      </c>
      <c r="J49" s="24">
        <f t="shared" si="11"/>
        <v>35490.646940822466</v>
      </c>
    </row>
    <row r="50" spans="1:10" ht="15">
      <c r="A50" s="25">
        <v>1997</v>
      </c>
      <c r="B50" s="21" t="s">
        <v>9</v>
      </c>
      <c r="C50" s="23">
        <v>125.55</v>
      </c>
      <c r="D50" s="23">
        <f t="shared" si="12"/>
        <v>169.84404</v>
      </c>
      <c r="E50" s="23">
        <v>122.84</v>
      </c>
      <c r="F50" s="24">
        <f t="shared" si="7"/>
        <v>7083.995319291207</v>
      </c>
      <c r="G50" s="24">
        <f t="shared" si="8"/>
        <v>14167.990638582414</v>
      </c>
      <c r="H50" s="24">
        <f t="shared" si="9"/>
        <v>21251.98595787362</v>
      </c>
      <c r="I50" s="24">
        <f t="shared" si="10"/>
        <v>28335.98127716483</v>
      </c>
      <c r="J50" s="24">
        <f t="shared" si="11"/>
        <v>35419.976596456036</v>
      </c>
    </row>
    <row r="51" spans="1:10" ht="15">
      <c r="A51" s="25">
        <v>1997</v>
      </c>
      <c r="B51" s="21" t="s">
        <v>10</v>
      </c>
      <c r="C51" s="23">
        <v>125.3</v>
      </c>
      <c r="D51" s="23">
        <f t="shared" si="12"/>
        <v>169.50584</v>
      </c>
      <c r="E51" s="23">
        <v>122.78</v>
      </c>
      <c r="F51" s="24">
        <f t="shared" si="7"/>
        <v>7027.459043798061</v>
      </c>
      <c r="G51" s="24">
        <f t="shared" si="8"/>
        <v>14054.918087596123</v>
      </c>
      <c r="H51" s="24">
        <f t="shared" si="9"/>
        <v>21082.377131394183</v>
      </c>
      <c r="I51" s="24">
        <f t="shared" si="10"/>
        <v>28109.836175192246</v>
      </c>
      <c r="J51" s="24">
        <f t="shared" si="11"/>
        <v>35137.2952189903</v>
      </c>
    </row>
    <row r="52" spans="1:10" ht="15">
      <c r="A52" s="25">
        <v>1997</v>
      </c>
      <c r="B52" s="21" t="s">
        <v>11</v>
      </c>
      <c r="C52" s="23">
        <v>124.3</v>
      </c>
      <c r="D52" s="23">
        <f t="shared" si="12"/>
        <v>168.15304</v>
      </c>
      <c r="E52" s="23">
        <v>121.67</v>
      </c>
      <c r="F52" s="24">
        <f t="shared" si="7"/>
        <v>7015.586425944501</v>
      </c>
      <c r="G52" s="24">
        <f t="shared" si="8"/>
        <v>14031.172851889001</v>
      </c>
      <c r="H52" s="24">
        <f t="shared" si="9"/>
        <v>21046.759277833502</v>
      </c>
      <c r="I52" s="24">
        <f t="shared" si="10"/>
        <v>28062.345703778003</v>
      </c>
      <c r="J52" s="24">
        <f t="shared" si="11"/>
        <v>35077.932129722496</v>
      </c>
    </row>
    <row r="53" spans="1:10" ht="15">
      <c r="A53" s="25">
        <v>1997</v>
      </c>
      <c r="B53" s="21" t="s">
        <v>12</v>
      </c>
      <c r="C53" s="23">
        <v>124.09</v>
      </c>
      <c r="D53" s="23">
        <f t="shared" si="12"/>
        <v>167.868952</v>
      </c>
      <c r="E53" s="23">
        <v>121.45</v>
      </c>
      <c r="F53" s="24">
        <f t="shared" si="7"/>
        <v>7005.4098963557335</v>
      </c>
      <c r="G53" s="24">
        <f t="shared" si="8"/>
        <v>14010.819792711467</v>
      </c>
      <c r="H53" s="24">
        <f t="shared" si="9"/>
        <v>21016.229689067204</v>
      </c>
      <c r="I53" s="24">
        <f t="shared" si="10"/>
        <v>28021.639585422934</v>
      </c>
      <c r="J53" s="24">
        <f t="shared" si="11"/>
        <v>35027.04948177867</v>
      </c>
    </row>
    <row r="54" spans="1:10" ht="15">
      <c r="A54" s="25">
        <v>1997</v>
      </c>
      <c r="B54" s="21" t="s">
        <v>13</v>
      </c>
      <c r="C54" s="23">
        <v>123.91</v>
      </c>
      <c r="D54" s="23">
        <f t="shared" si="12"/>
        <v>167.625448</v>
      </c>
      <c r="E54" s="23">
        <v>121.33</v>
      </c>
      <c r="F54" s="24">
        <f t="shared" si="7"/>
        <v>7007.105984620529</v>
      </c>
      <c r="G54" s="24">
        <f t="shared" si="8"/>
        <v>14014.211969241058</v>
      </c>
      <c r="H54" s="24">
        <f t="shared" si="9"/>
        <v>21021.317953861584</v>
      </c>
      <c r="I54" s="24">
        <f t="shared" si="10"/>
        <v>28028.423938482116</v>
      </c>
      <c r="J54" s="24">
        <f t="shared" si="11"/>
        <v>35035.52992310264</v>
      </c>
    </row>
    <row r="55" spans="1:10" ht="15">
      <c r="A55" s="25">
        <v>1997</v>
      </c>
      <c r="B55" s="21" t="s">
        <v>14</v>
      </c>
      <c r="C55" s="23">
        <v>123.94</v>
      </c>
      <c r="D55" s="23">
        <f t="shared" si="12"/>
        <v>167.666032</v>
      </c>
      <c r="E55" s="23">
        <v>121.31</v>
      </c>
      <c r="F55" s="24">
        <f t="shared" si="7"/>
        <v>7038.76629889669</v>
      </c>
      <c r="G55" s="24">
        <f t="shared" si="8"/>
        <v>14077.53259779338</v>
      </c>
      <c r="H55" s="24">
        <f t="shared" si="9"/>
        <v>21116.29889669007</v>
      </c>
      <c r="I55" s="24">
        <f t="shared" si="10"/>
        <v>28155.06519558676</v>
      </c>
      <c r="J55" s="24">
        <f t="shared" si="11"/>
        <v>35193.83149448345</v>
      </c>
    </row>
    <row r="56" spans="1:10" ht="15">
      <c r="A56" s="25">
        <v>1997</v>
      </c>
      <c r="B56" s="21" t="s">
        <v>15</v>
      </c>
      <c r="C56" s="23">
        <v>124.5</v>
      </c>
      <c r="D56" s="23">
        <f t="shared" si="12"/>
        <v>168.4236</v>
      </c>
      <c r="E56" s="23">
        <v>121.88</v>
      </c>
      <c r="F56" s="24">
        <f t="shared" si="7"/>
        <v>7047.246740220662</v>
      </c>
      <c r="G56" s="24">
        <f t="shared" si="8"/>
        <v>14094.493480441324</v>
      </c>
      <c r="H56" s="24">
        <f t="shared" si="9"/>
        <v>21141.740220661984</v>
      </c>
      <c r="I56" s="24">
        <f t="shared" si="10"/>
        <v>28188.98696088265</v>
      </c>
      <c r="J56" s="24">
        <f t="shared" si="11"/>
        <v>35236.23370110331</v>
      </c>
    </row>
    <row r="57" spans="1:10" ht="15">
      <c r="A57" s="25">
        <v>1997</v>
      </c>
      <c r="B57" s="21" t="s">
        <v>16</v>
      </c>
      <c r="C57" s="23">
        <v>124.65</v>
      </c>
      <c r="D57" s="23">
        <f t="shared" si="12"/>
        <v>168.62652</v>
      </c>
      <c r="E57" s="23">
        <v>122.09</v>
      </c>
      <c r="F57" s="24">
        <f t="shared" si="7"/>
        <v>6995.233366766967</v>
      </c>
      <c r="G57" s="24">
        <f t="shared" si="8"/>
        <v>13990.466733533935</v>
      </c>
      <c r="H57" s="24">
        <f t="shared" si="9"/>
        <v>20985.700100300903</v>
      </c>
      <c r="I57" s="24">
        <f t="shared" si="10"/>
        <v>27980.93346706787</v>
      </c>
      <c r="J57" s="24">
        <f t="shared" si="11"/>
        <v>34976.16683383484</v>
      </c>
    </row>
    <row r="58" spans="1:10" ht="15">
      <c r="A58" s="25">
        <v>1996</v>
      </c>
      <c r="B58" s="21" t="s">
        <v>5</v>
      </c>
      <c r="C58" s="23">
        <v>123.73</v>
      </c>
      <c r="D58" s="23">
        <f t="shared" si="12"/>
        <v>167.381944</v>
      </c>
      <c r="E58" s="23">
        <v>121.29</v>
      </c>
      <c r="F58" s="24">
        <f t="shared" si="7"/>
        <v>6986.187562688064</v>
      </c>
      <c r="G58" s="24">
        <f t="shared" si="8"/>
        <v>13972.375125376127</v>
      </c>
      <c r="H58" s="24">
        <f t="shared" si="9"/>
        <v>20958.56268806419</v>
      </c>
      <c r="I58" s="24">
        <f t="shared" si="10"/>
        <v>27944.750250752255</v>
      </c>
      <c r="J58" s="24">
        <f t="shared" si="11"/>
        <v>34930.93781344032</v>
      </c>
    </row>
    <row r="59" spans="1:10" ht="15">
      <c r="A59" s="25">
        <v>1996</v>
      </c>
      <c r="B59" s="21" t="s">
        <v>6</v>
      </c>
      <c r="C59" s="23">
        <v>123.57</v>
      </c>
      <c r="D59" s="23">
        <f t="shared" si="12"/>
        <v>167.165496</v>
      </c>
      <c r="E59" s="23">
        <v>121.12</v>
      </c>
      <c r="F59" s="24">
        <f t="shared" si="7"/>
        <v>6974.880307589436</v>
      </c>
      <c r="G59" s="24">
        <f t="shared" si="8"/>
        <v>13949.760615178871</v>
      </c>
      <c r="H59" s="24">
        <f t="shared" si="9"/>
        <v>20924.640922768303</v>
      </c>
      <c r="I59" s="24">
        <f t="shared" si="10"/>
        <v>27899.521230357743</v>
      </c>
      <c r="J59" s="24">
        <f t="shared" si="11"/>
        <v>34874.401537947175</v>
      </c>
    </row>
    <row r="60" spans="1:10" ht="15">
      <c r="A60" s="25">
        <v>1996</v>
      </c>
      <c r="B60" s="21" t="s">
        <v>7</v>
      </c>
      <c r="C60" s="23">
        <v>123.37</v>
      </c>
      <c r="D60" s="23">
        <f t="shared" si="12"/>
        <v>166.894936</v>
      </c>
      <c r="E60" s="23">
        <v>120</v>
      </c>
      <c r="F60" s="24">
        <f t="shared" si="7"/>
        <v>6955.092611166834</v>
      </c>
      <c r="G60" s="24">
        <f t="shared" si="8"/>
        <v>13910.185222333668</v>
      </c>
      <c r="H60" s="24">
        <f t="shared" si="9"/>
        <v>20865.277833500502</v>
      </c>
      <c r="I60" s="24">
        <f t="shared" si="10"/>
        <v>27820.370444667336</v>
      </c>
      <c r="J60" s="24">
        <f t="shared" si="11"/>
        <v>34775.463055834174</v>
      </c>
    </row>
    <row r="61" spans="1:10" ht="15">
      <c r="A61" s="25">
        <v>1996</v>
      </c>
      <c r="B61" s="21" t="s">
        <v>8</v>
      </c>
      <c r="C61" s="23">
        <v>123.02</v>
      </c>
      <c r="D61" s="23">
        <f t="shared" si="12"/>
        <v>166.421456</v>
      </c>
      <c r="E61" s="23">
        <v>120.81</v>
      </c>
      <c r="F61" s="24">
        <f t="shared" si="7"/>
        <v>6969.22668004012</v>
      </c>
      <c r="G61" s="24">
        <f t="shared" si="8"/>
        <v>13938.45336008024</v>
      </c>
      <c r="H61" s="24">
        <f t="shared" si="9"/>
        <v>20907.680040120365</v>
      </c>
      <c r="I61" s="24">
        <f t="shared" si="10"/>
        <v>27876.90672016048</v>
      </c>
      <c r="J61" s="24">
        <f t="shared" si="11"/>
        <v>34846.133400200604</v>
      </c>
    </row>
    <row r="62" spans="1:10" ht="15">
      <c r="A62" s="25">
        <v>1996</v>
      </c>
      <c r="B62" s="21" t="s">
        <v>9</v>
      </c>
      <c r="C62" s="23">
        <v>123.27</v>
      </c>
      <c r="D62" s="23">
        <f t="shared" si="12"/>
        <v>166.759656</v>
      </c>
      <c r="E62" s="23">
        <v>121.17</v>
      </c>
      <c r="F62" s="24">
        <f t="shared" si="7"/>
        <v>6952.265797392176</v>
      </c>
      <c r="G62" s="24">
        <f t="shared" si="8"/>
        <v>13904.531594784352</v>
      </c>
      <c r="H62" s="24">
        <f t="shared" si="9"/>
        <v>20856.797392176526</v>
      </c>
      <c r="I62" s="24">
        <f t="shared" si="10"/>
        <v>27809.063189568704</v>
      </c>
      <c r="J62" s="24">
        <f t="shared" si="11"/>
        <v>34761.328986960885</v>
      </c>
    </row>
    <row r="63" spans="1:10" ht="15">
      <c r="A63" s="25">
        <v>1996</v>
      </c>
      <c r="B63" s="21" t="s">
        <v>10</v>
      </c>
      <c r="C63" s="23">
        <v>122.97</v>
      </c>
      <c r="D63" s="23">
        <f t="shared" si="12"/>
        <v>166.353816</v>
      </c>
      <c r="E63" s="23">
        <v>120.84</v>
      </c>
      <c r="F63" s="24">
        <f t="shared" si="7"/>
        <v>6907.036776997659</v>
      </c>
      <c r="G63" s="24">
        <f t="shared" si="8"/>
        <v>13814.073553995318</v>
      </c>
      <c r="H63" s="24">
        <f t="shared" si="9"/>
        <v>20721.11033099298</v>
      </c>
      <c r="I63" s="24">
        <f t="shared" si="10"/>
        <v>27628.147107990637</v>
      </c>
      <c r="J63" s="24">
        <f t="shared" si="11"/>
        <v>34535.1838849883</v>
      </c>
    </row>
    <row r="64" spans="1:10" ht="15">
      <c r="A64" s="25">
        <v>1996</v>
      </c>
      <c r="B64" s="21" t="s">
        <v>11</v>
      </c>
      <c r="C64" s="23">
        <v>122.17</v>
      </c>
      <c r="D64" s="23">
        <f t="shared" si="12"/>
        <v>165.271576</v>
      </c>
      <c r="E64" s="23">
        <v>120</v>
      </c>
      <c r="F64" s="24">
        <f t="shared" si="7"/>
        <v>6906.471414242728</v>
      </c>
      <c r="G64" s="24">
        <f t="shared" si="8"/>
        <v>13812.942828485457</v>
      </c>
      <c r="H64" s="24">
        <f t="shared" si="9"/>
        <v>20719.414242728188</v>
      </c>
      <c r="I64" s="24">
        <f t="shared" si="10"/>
        <v>27625.885656970913</v>
      </c>
      <c r="J64" s="24">
        <f t="shared" si="11"/>
        <v>34532.35707121364</v>
      </c>
    </row>
    <row r="65" spans="1:10" ht="15">
      <c r="A65" s="25">
        <v>1996</v>
      </c>
      <c r="B65" s="21" t="s">
        <v>12</v>
      </c>
      <c r="C65" s="23">
        <v>122.16</v>
      </c>
      <c r="D65" s="23">
        <f t="shared" si="12"/>
        <v>165.258048</v>
      </c>
      <c r="E65" s="23">
        <v>119.9</v>
      </c>
      <c r="F65" s="24">
        <f t="shared" si="7"/>
        <v>6918.344032096289</v>
      </c>
      <c r="G65" s="24">
        <f t="shared" si="8"/>
        <v>13836.688064192578</v>
      </c>
      <c r="H65" s="24">
        <f t="shared" si="9"/>
        <v>20755.032096288865</v>
      </c>
      <c r="I65" s="24">
        <f t="shared" si="10"/>
        <v>27673.376128385156</v>
      </c>
      <c r="J65" s="24">
        <f t="shared" si="11"/>
        <v>34591.72016048144</v>
      </c>
    </row>
    <row r="66" spans="1:10" ht="15">
      <c r="A66" s="25">
        <v>1996</v>
      </c>
      <c r="B66" s="21" t="s">
        <v>13</v>
      </c>
      <c r="C66" s="23">
        <v>122.37</v>
      </c>
      <c r="D66" s="23">
        <f t="shared" si="12"/>
        <v>165.542136</v>
      </c>
      <c r="E66" s="23">
        <v>120.15</v>
      </c>
      <c r="F66" s="24">
        <f t="shared" si="7"/>
        <v>6906.471414242728</v>
      </c>
      <c r="G66" s="24">
        <f t="shared" si="8"/>
        <v>13812.942828485457</v>
      </c>
      <c r="H66" s="24">
        <f t="shared" si="9"/>
        <v>20719.414242728188</v>
      </c>
      <c r="I66" s="24">
        <f t="shared" si="10"/>
        <v>27625.885656970913</v>
      </c>
      <c r="J66" s="24">
        <f t="shared" si="11"/>
        <v>34532.35707121364</v>
      </c>
    </row>
    <row r="67" spans="1:10" ht="15">
      <c r="A67" s="25">
        <v>1996</v>
      </c>
      <c r="B67" s="21" t="s">
        <v>14</v>
      </c>
      <c r="C67" s="23">
        <v>122.16</v>
      </c>
      <c r="D67" s="23">
        <f t="shared" si="12"/>
        <v>165.258048</v>
      </c>
      <c r="E67" s="23">
        <v>120.13</v>
      </c>
      <c r="F67" s="24">
        <f t="shared" si="7"/>
        <v>6901.948512203277</v>
      </c>
      <c r="G67" s="24">
        <f t="shared" si="8"/>
        <v>13803.897024406553</v>
      </c>
      <c r="H67" s="24">
        <f t="shared" si="9"/>
        <v>20705.845536609828</v>
      </c>
      <c r="I67" s="24">
        <f t="shared" si="10"/>
        <v>27607.794048813106</v>
      </c>
      <c r="J67" s="24">
        <f t="shared" si="11"/>
        <v>34509.742561016385</v>
      </c>
    </row>
    <row r="68" spans="1:10" ht="15">
      <c r="A68" s="25">
        <v>1996</v>
      </c>
      <c r="B68" s="21" t="s">
        <v>15</v>
      </c>
      <c r="C68" s="23">
        <v>122.08</v>
      </c>
      <c r="D68" s="23">
        <f t="shared" si="12"/>
        <v>165.149824</v>
      </c>
      <c r="E68" s="23">
        <v>120.09</v>
      </c>
      <c r="F68" s="24">
        <f t="shared" si="7"/>
        <v>6888.379806084921</v>
      </c>
      <c r="G68" s="24">
        <f t="shared" si="8"/>
        <v>13776.759612169843</v>
      </c>
      <c r="H68" s="24">
        <f t="shared" si="9"/>
        <v>20665.139418254766</v>
      </c>
      <c r="I68" s="24">
        <f t="shared" si="10"/>
        <v>27553.519224339685</v>
      </c>
      <c r="J68" s="24">
        <f t="shared" si="11"/>
        <v>34441.89903042461</v>
      </c>
    </row>
    <row r="69" spans="1:10" ht="15">
      <c r="A69" s="25">
        <v>1996</v>
      </c>
      <c r="B69" s="21" t="s">
        <v>16</v>
      </c>
      <c r="C69" s="23">
        <v>121.84</v>
      </c>
      <c r="D69" s="23">
        <f t="shared" si="12"/>
        <v>164.825152</v>
      </c>
      <c r="E69" s="23">
        <v>119.86</v>
      </c>
      <c r="F69" s="24">
        <f t="shared" si="7"/>
        <v>6826.18990304246</v>
      </c>
      <c r="G69" s="24">
        <f t="shared" si="8"/>
        <v>13652.37980608492</v>
      </c>
      <c r="H69" s="24">
        <f t="shared" si="9"/>
        <v>20478.569709127383</v>
      </c>
      <c r="I69" s="24">
        <f t="shared" si="10"/>
        <v>27304.75961216984</v>
      </c>
      <c r="J69" s="24">
        <f t="shared" si="11"/>
        <v>34130.949515212305</v>
      </c>
    </row>
    <row r="70" spans="1:10" ht="15">
      <c r="A70" s="25">
        <v>1995</v>
      </c>
      <c r="B70" s="21" t="s">
        <v>5</v>
      </c>
      <c r="C70" s="23">
        <v>120.74</v>
      </c>
      <c r="D70" s="23">
        <f t="shared" si="12"/>
        <v>163.337072</v>
      </c>
      <c r="E70" s="23">
        <v>118.94</v>
      </c>
      <c r="F70" s="24">
        <f t="shared" si="7"/>
        <v>6825.0591775325975</v>
      </c>
      <c r="G70" s="24">
        <f t="shared" si="8"/>
        <v>13650.118355065195</v>
      </c>
      <c r="H70" s="24">
        <f t="shared" si="9"/>
        <v>20475.17753259779</v>
      </c>
      <c r="I70" s="24">
        <f t="shared" si="10"/>
        <v>27300.23671013039</v>
      </c>
      <c r="J70" s="24">
        <f t="shared" si="11"/>
        <v>34125.295887662985</v>
      </c>
    </row>
    <row r="71" spans="1:10" ht="15">
      <c r="A71" s="25">
        <v>1995</v>
      </c>
      <c r="B71" s="21" t="s">
        <v>6</v>
      </c>
      <c r="C71" s="23">
        <v>120.72</v>
      </c>
      <c r="D71" s="23">
        <f t="shared" si="12"/>
        <v>163.310016</v>
      </c>
      <c r="E71" s="23">
        <v>118.97</v>
      </c>
      <c r="F71" s="24">
        <f t="shared" si="7"/>
        <v>6808.098294884654</v>
      </c>
      <c r="G71" s="24">
        <f t="shared" si="8"/>
        <v>13616.196589769308</v>
      </c>
      <c r="H71" s="24">
        <f t="shared" si="9"/>
        <v>20424.294884653962</v>
      </c>
      <c r="I71" s="24">
        <f t="shared" si="10"/>
        <v>27232.393179538616</v>
      </c>
      <c r="J71" s="24">
        <f t="shared" si="11"/>
        <v>34040.491474423274</v>
      </c>
    </row>
    <row r="72" spans="1:10" ht="15">
      <c r="A72" s="25">
        <v>1995</v>
      </c>
      <c r="B72" s="21" t="s">
        <v>7</v>
      </c>
      <c r="C72" s="23">
        <v>120.42</v>
      </c>
      <c r="D72" s="23">
        <f t="shared" si="12"/>
        <v>162.904176</v>
      </c>
      <c r="E72" s="23">
        <v>118.79</v>
      </c>
      <c r="F72" s="24">
        <f t="shared" si="7"/>
        <v>6820.536275493147</v>
      </c>
      <c r="G72" s="24">
        <f t="shared" si="8"/>
        <v>13641.072550986293</v>
      </c>
      <c r="H72" s="24">
        <f t="shared" si="9"/>
        <v>20461.60882647944</v>
      </c>
      <c r="I72" s="24">
        <f t="shared" si="10"/>
        <v>27282.145101972586</v>
      </c>
      <c r="J72" s="24">
        <f t="shared" si="11"/>
        <v>34102.681377465735</v>
      </c>
    </row>
    <row r="73" spans="1:10" ht="15">
      <c r="A73" s="25">
        <v>1995</v>
      </c>
      <c r="B73" s="21" t="s">
        <v>8</v>
      </c>
      <c r="C73" s="23">
        <v>120.64</v>
      </c>
      <c r="D73" s="23">
        <f t="shared" si="12"/>
        <v>163.201792</v>
      </c>
      <c r="E73" s="23">
        <v>118.97</v>
      </c>
      <c r="F73" s="24">
        <f t="shared" si="7"/>
        <v>6838.062520896022</v>
      </c>
      <c r="G73" s="24">
        <f t="shared" si="8"/>
        <v>13676.125041792044</v>
      </c>
      <c r="H73" s="24">
        <f t="shared" si="9"/>
        <v>20514.187562688065</v>
      </c>
      <c r="I73" s="24">
        <f t="shared" si="10"/>
        <v>27352.250083584087</v>
      </c>
      <c r="J73" s="24">
        <f t="shared" si="11"/>
        <v>34190.31260448011</v>
      </c>
    </row>
    <row r="74" spans="1:10" ht="15">
      <c r="A74" s="25">
        <v>1995</v>
      </c>
      <c r="B74" s="21" t="s">
        <v>9</v>
      </c>
      <c r="C74" s="23">
        <v>120.95</v>
      </c>
      <c r="D74" s="23">
        <f t="shared" si="12"/>
        <v>163.62116</v>
      </c>
      <c r="E74" s="23">
        <v>119.38</v>
      </c>
      <c r="F74" s="24">
        <f t="shared" si="7"/>
        <v>6821.101638248078</v>
      </c>
      <c r="G74" s="24">
        <f t="shared" si="8"/>
        <v>13642.203276496157</v>
      </c>
      <c r="H74" s="24">
        <f t="shared" si="9"/>
        <v>20463.304914744236</v>
      </c>
      <c r="I74" s="24">
        <f t="shared" si="10"/>
        <v>27284.406552992314</v>
      </c>
      <c r="J74" s="24">
        <f t="shared" si="11"/>
        <v>34105.50819124039</v>
      </c>
    </row>
    <row r="75" spans="1:10" ht="15">
      <c r="A75" s="25">
        <v>1995</v>
      </c>
      <c r="B75" s="21" t="s">
        <v>10</v>
      </c>
      <c r="C75" s="23">
        <v>120.65</v>
      </c>
      <c r="D75" s="23">
        <f t="shared" si="12"/>
        <v>163.21532000000002</v>
      </c>
      <c r="E75" s="23">
        <v>119.03</v>
      </c>
      <c r="F75" s="24">
        <f t="shared" si="7"/>
        <v>6784.918421932465</v>
      </c>
      <c r="G75" s="24">
        <f t="shared" si="8"/>
        <v>13569.83684386493</v>
      </c>
      <c r="H75" s="24">
        <f t="shared" si="9"/>
        <v>20354.755265797394</v>
      </c>
      <c r="I75" s="24">
        <f t="shared" si="10"/>
        <v>27139.67368772986</v>
      </c>
      <c r="J75" s="24">
        <f t="shared" si="11"/>
        <v>33924.59210966233</v>
      </c>
    </row>
    <row r="76" spans="1:10" ht="15">
      <c r="A76" s="25">
        <v>1995</v>
      </c>
      <c r="B76" s="21" t="s">
        <v>11</v>
      </c>
      <c r="C76" s="23">
        <v>120.01</v>
      </c>
      <c r="D76" s="23">
        <f t="shared" si="12"/>
        <v>162.34952800000002</v>
      </c>
      <c r="E76" s="23">
        <v>118.23</v>
      </c>
      <c r="F76" s="24">
        <f t="shared" si="7"/>
        <v>6777.003343363423</v>
      </c>
      <c r="G76" s="24">
        <f t="shared" si="8"/>
        <v>13554.006686726845</v>
      </c>
      <c r="H76" s="24">
        <f t="shared" si="9"/>
        <v>20331.01003009027</v>
      </c>
      <c r="I76" s="24">
        <f t="shared" si="10"/>
        <v>27108.01337345369</v>
      </c>
      <c r="J76" s="24">
        <f t="shared" si="11"/>
        <v>33885.01671681712</v>
      </c>
    </row>
    <row r="77" spans="1:10" ht="15">
      <c r="A77" s="25">
        <v>1995</v>
      </c>
      <c r="B77" s="21" t="s">
        <v>12</v>
      </c>
      <c r="C77" s="23">
        <v>119.87</v>
      </c>
      <c r="D77" s="23">
        <f t="shared" si="12"/>
        <v>162.160136</v>
      </c>
      <c r="E77" s="23">
        <v>118.15</v>
      </c>
      <c r="F77" s="24">
        <f t="shared" si="7"/>
        <v>6779.830157138081</v>
      </c>
      <c r="G77" s="24">
        <f t="shared" si="8"/>
        <v>13559.660314276161</v>
      </c>
      <c r="H77" s="24">
        <f t="shared" si="9"/>
        <v>20339.490471414243</v>
      </c>
      <c r="I77" s="24">
        <f t="shared" si="10"/>
        <v>27119.320628552323</v>
      </c>
      <c r="J77" s="24">
        <f t="shared" si="11"/>
        <v>33899.150785690406</v>
      </c>
    </row>
    <row r="78" spans="1:10" ht="15">
      <c r="A78" s="25">
        <v>1995</v>
      </c>
      <c r="B78" s="21" t="s">
        <v>13</v>
      </c>
      <c r="C78" s="23">
        <v>119.92</v>
      </c>
      <c r="D78" s="23">
        <f t="shared" si="12"/>
        <v>162.227776</v>
      </c>
      <c r="E78" s="23">
        <v>118.23</v>
      </c>
      <c r="F78" s="24">
        <f t="shared" si="7"/>
        <v>6769.088264794383</v>
      </c>
      <c r="G78" s="24">
        <f t="shared" si="8"/>
        <v>13538.176529588765</v>
      </c>
      <c r="H78" s="24">
        <f t="shared" si="9"/>
        <v>20307.26479438315</v>
      </c>
      <c r="I78" s="24">
        <f t="shared" si="10"/>
        <v>27076.35305917753</v>
      </c>
      <c r="J78" s="24">
        <f t="shared" si="11"/>
        <v>33845.441323971914</v>
      </c>
    </row>
    <row r="79" spans="1:10" ht="15">
      <c r="A79" s="25">
        <v>1995</v>
      </c>
      <c r="B79" s="21" t="s">
        <v>14</v>
      </c>
      <c r="C79" s="23">
        <v>119.73</v>
      </c>
      <c r="D79" s="23">
        <f t="shared" si="12"/>
        <v>161.970744</v>
      </c>
      <c r="E79" s="23">
        <v>118.11</v>
      </c>
      <c r="F79" s="24">
        <f t="shared" si="7"/>
        <v>6756.08492143096</v>
      </c>
      <c r="G79" s="24">
        <f t="shared" si="8"/>
        <v>13512.16984286192</v>
      </c>
      <c r="H79" s="24">
        <f t="shared" si="9"/>
        <v>20268.25476429288</v>
      </c>
      <c r="I79" s="24">
        <f t="shared" si="10"/>
        <v>27024.33968572384</v>
      </c>
      <c r="J79" s="24">
        <f t="shared" si="11"/>
        <v>33780.424607154804</v>
      </c>
    </row>
    <row r="80" spans="1:10" ht="15">
      <c r="A80" s="25">
        <v>1995</v>
      </c>
      <c r="B80" s="21" t="s">
        <v>15</v>
      </c>
      <c r="C80" s="23">
        <v>119.5</v>
      </c>
      <c r="D80" s="23">
        <f t="shared" si="12"/>
        <v>161.6596</v>
      </c>
      <c r="E80" s="23">
        <v>118.22</v>
      </c>
      <c r="F80" s="24">
        <f t="shared" si="7"/>
        <v>6727.816783684387</v>
      </c>
      <c r="G80" s="24">
        <f t="shared" si="8"/>
        <v>13455.633567368774</v>
      </c>
      <c r="H80" s="24">
        <f t="shared" si="9"/>
        <v>20183.450351053158</v>
      </c>
      <c r="I80" s="24">
        <f t="shared" si="10"/>
        <v>26911.267134737547</v>
      </c>
      <c r="J80" s="24">
        <f t="shared" si="11"/>
        <v>33639.08391842194</v>
      </c>
    </row>
    <row r="81" spans="1:10" ht="15">
      <c r="A81" s="25">
        <v>1995</v>
      </c>
      <c r="B81" s="21" t="s">
        <v>16</v>
      </c>
      <c r="C81" s="23">
        <v>119</v>
      </c>
      <c r="D81" s="23">
        <f t="shared" si="12"/>
        <v>160.9832</v>
      </c>
      <c r="E81" s="23">
        <v>117.83</v>
      </c>
      <c r="F81" s="24">
        <f t="shared" si="7"/>
        <v>6726.120695419591</v>
      </c>
      <c r="G81" s="24">
        <f t="shared" si="8"/>
        <v>13452.241390839183</v>
      </c>
      <c r="H81" s="24">
        <f t="shared" si="9"/>
        <v>20178.362086258774</v>
      </c>
      <c r="I81" s="24">
        <f t="shared" si="10"/>
        <v>26904.482781678365</v>
      </c>
      <c r="J81" s="24">
        <f t="shared" si="11"/>
        <v>33630.60347709795</v>
      </c>
    </row>
    <row r="82" spans="1:10" ht="15">
      <c r="A82" s="25">
        <v>1994</v>
      </c>
      <c r="B82" s="21" t="s">
        <v>5</v>
      </c>
      <c r="C82" s="23">
        <v>118.97</v>
      </c>
      <c r="D82" s="23">
        <f t="shared" si="12"/>
        <v>160.942616</v>
      </c>
      <c r="E82" s="23">
        <v>117.29</v>
      </c>
      <c r="F82" s="24">
        <f t="shared" si="7"/>
        <v>6726.120695419591</v>
      </c>
      <c r="G82" s="24">
        <f t="shared" si="8"/>
        <v>13452.241390839183</v>
      </c>
      <c r="H82" s="24">
        <f t="shared" si="9"/>
        <v>20178.362086258774</v>
      </c>
      <c r="I82" s="24">
        <f t="shared" si="10"/>
        <v>26904.482781678365</v>
      </c>
      <c r="J82" s="24">
        <f t="shared" si="11"/>
        <v>33630.60347709795</v>
      </c>
    </row>
    <row r="83" spans="1:10" ht="15">
      <c r="A83" s="25">
        <v>1994</v>
      </c>
      <c r="B83" s="21" t="s">
        <v>6</v>
      </c>
      <c r="C83" s="23">
        <v>118.97</v>
      </c>
      <c r="D83" s="23">
        <f t="shared" si="12"/>
        <v>160.942616</v>
      </c>
      <c r="E83" s="23">
        <v>117.25</v>
      </c>
      <c r="F83" s="24">
        <f t="shared" si="7"/>
        <v>6740.2547642928785</v>
      </c>
      <c r="G83" s="24">
        <f t="shared" si="8"/>
        <v>13480.509528585757</v>
      </c>
      <c r="H83" s="24">
        <f t="shared" si="9"/>
        <v>20220.764292878634</v>
      </c>
      <c r="I83" s="24">
        <f t="shared" si="10"/>
        <v>26961.019057171514</v>
      </c>
      <c r="J83" s="24">
        <f t="shared" si="11"/>
        <v>33701.27382146439</v>
      </c>
    </row>
    <row r="84" spans="1:10" ht="15">
      <c r="A84" s="25">
        <v>1994</v>
      </c>
      <c r="B84" s="21" t="s">
        <v>7</v>
      </c>
      <c r="C84" s="23">
        <v>119.22</v>
      </c>
      <c r="D84" s="23">
        <f t="shared" si="12"/>
        <v>161.280816</v>
      </c>
      <c r="E84" s="23">
        <v>117.24</v>
      </c>
      <c r="F84" s="24">
        <f t="shared" si="7"/>
        <v>6751.562019391507</v>
      </c>
      <c r="G84" s="24">
        <f t="shared" si="8"/>
        <v>13503.124038783015</v>
      </c>
      <c r="H84" s="24">
        <f t="shared" si="9"/>
        <v>20254.686058174524</v>
      </c>
      <c r="I84" s="24">
        <f t="shared" si="10"/>
        <v>27006.24807756603</v>
      </c>
      <c r="J84" s="24">
        <f t="shared" si="11"/>
        <v>33757.81009695754</v>
      </c>
    </row>
    <row r="85" spans="1:10" ht="15">
      <c r="A85" s="25">
        <v>1994</v>
      </c>
      <c r="B85" s="21" t="s">
        <v>8</v>
      </c>
      <c r="C85" s="23">
        <v>119.42</v>
      </c>
      <c r="D85" s="23">
        <f t="shared" si="12"/>
        <v>161.551376</v>
      </c>
      <c r="E85" s="23">
        <v>117.43</v>
      </c>
      <c r="F85" s="24">
        <f aca="true" t="shared" si="13" ref="F85:F92">5000*$D86/119.64</f>
        <v>6740.82012704781</v>
      </c>
      <c r="G85" s="24">
        <f aca="true" t="shared" si="14" ref="G85:G92">10000*$D86/119.64</f>
        <v>13481.64025409562</v>
      </c>
      <c r="H85" s="24">
        <f aca="true" t="shared" si="15" ref="H85:H92">15000*$D86/119.64</f>
        <v>20222.46038114343</v>
      </c>
      <c r="I85" s="24">
        <f aca="true" t="shared" si="16" ref="I85:I92">20000*$D86/119.64</f>
        <v>26963.28050819124</v>
      </c>
      <c r="J85" s="24">
        <f aca="true" t="shared" si="17" ref="J85:J92">25000*$D86/119.64</f>
        <v>33704.100635239054</v>
      </c>
    </row>
    <row r="86" spans="1:10" ht="15">
      <c r="A86" s="25">
        <v>1994</v>
      </c>
      <c r="B86" s="21" t="s">
        <v>9</v>
      </c>
      <c r="C86" s="23">
        <v>119.23</v>
      </c>
      <c r="D86" s="23">
        <f t="shared" si="12"/>
        <v>161.294344</v>
      </c>
      <c r="E86" s="23">
        <v>117.58</v>
      </c>
      <c r="F86" s="24">
        <f t="shared" si="13"/>
        <v>6699.5486459378135</v>
      </c>
      <c r="G86" s="24">
        <f t="shared" si="14"/>
        <v>13399.097291875627</v>
      </c>
      <c r="H86" s="24">
        <f t="shared" si="15"/>
        <v>20098.64593781344</v>
      </c>
      <c r="I86" s="24">
        <f t="shared" si="16"/>
        <v>26798.194583751254</v>
      </c>
      <c r="J86" s="24">
        <f t="shared" si="17"/>
        <v>33497.74322968907</v>
      </c>
    </row>
    <row r="87" spans="1:10" ht="15">
      <c r="A87" s="25">
        <v>1994</v>
      </c>
      <c r="B87" s="21" t="s">
        <v>10</v>
      </c>
      <c r="C87" s="23">
        <v>118.5</v>
      </c>
      <c r="D87" s="23">
        <f t="shared" si="12"/>
        <v>160.3068</v>
      </c>
      <c r="E87" s="23">
        <v>117.45</v>
      </c>
      <c r="F87" s="24">
        <f t="shared" si="13"/>
        <v>6685.414577064527</v>
      </c>
      <c r="G87" s="24">
        <f t="shared" si="14"/>
        <v>13370.829154129055</v>
      </c>
      <c r="H87" s="24">
        <f t="shared" si="15"/>
        <v>20056.24373119358</v>
      </c>
      <c r="I87" s="24">
        <f t="shared" si="16"/>
        <v>26741.65830825811</v>
      </c>
      <c r="J87" s="24">
        <f t="shared" si="17"/>
        <v>33427.07288532263</v>
      </c>
    </row>
    <row r="88" spans="1:10" ht="15">
      <c r="A88" s="25">
        <v>1994</v>
      </c>
      <c r="B88" s="21" t="s">
        <v>11</v>
      </c>
      <c r="C88" s="23">
        <v>118.25</v>
      </c>
      <c r="D88" s="23">
        <f t="shared" si="12"/>
        <v>159.9686</v>
      </c>
      <c r="E88" s="23">
        <v>116.65</v>
      </c>
      <c r="F88" s="24">
        <f t="shared" si="13"/>
        <v>6665.626880641927</v>
      </c>
      <c r="G88" s="24">
        <f t="shared" si="14"/>
        <v>13331.253761283853</v>
      </c>
      <c r="H88" s="24">
        <f t="shared" si="15"/>
        <v>19996.880641925778</v>
      </c>
      <c r="I88" s="24">
        <f t="shared" si="16"/>
        <v>26662.507522567706</v>
      </c>
      <c r="J88" s="24">
        <f t="shared" si="17"/>
        <v>33328.13440320963</v>
      </c>
    </row>
    <row r="89" spans="1:10" ht="15">
      <c r="A89" s="25">
        <v>1994</v>
      </c>
      <c r="B89" s="21" t="s">
        <v>12</v>
      </c>
      <c r="C89" s="23">
        <v>117.9</v>
      </c>
      <c r="D89" s="23">
        <f t="shared" si="12"/>
        <v>159.49512000000001</v>
      </c>
      <c r="E89" s="23">
        <v>116.44</v>
      </c>
      <c r="F89" s="24">
        <f t="shared" si="13"/>
        <v>6653.188900033434</v>
      </c>
      <c r="G89" s="24">
        <f t="shared" si="14"/>
        <v>13306.377800066868</v>
      </c>
      <c r="H89" s="24">
        <f t="shared" si="15"/>
        <v>19959.566700100302</v>
      </c>
      <c r="I89" s="24">
        <f t="shared" si="16"/>
        <v>26612.755600133736</v>
      </c>
      <c r="J89" s="24">
        <f t="shared" si="17"/>
        <v>33265.94450016717</v>
      </c>
    </row>
    <row r="90" spans="1:10" ht="15">
      <c r="A90" s="25">
        <v>1994</v>
      </c>
      <c r="B90" s="21" t="s">
        <v>13</v>
      </c>
      <c r="C90" s="23">
        <v>117.68</v>
      </c>
      <c r="D90" s="23">
        <f t="shared" si="12"/>
        <v>159.197504</v>
      </c>
      <c r="E90" s="23">
        <v>116.1</v>
      </c>
      <c r="F90" s="24">
        <f t="shared" si="13"/>
        <v>6653.754262788364</v>
      </c>
      <c r="G90" s="24">
        <f t="shared" si="14"/>
        <v>13307.508525576728</v>
      </c>
      <c r="H90" s="24">
        <f t="shared" si="15"/>
        <v>19961.262788365097</v>
      </c>
      <c r="I90" s="24">
        <f t="shared" si="16"/>
        <v>26615.017051153456</v>
      </c>
      <c r="J90" s="24">
        <f t="shared" si="17"/>
        <v>33268.77131394183</v>
      </c>
    </row>
    <row r="91" spans="1:10" ht="15">
      <c r="A91" s="25">
        <v>1994</v>
      </c>
      <c r="B91" s="21" t="s">
        <v>14</v>
      </c>
      <c r="C91" s="23">
        <v>117.69</v>
      </c>
      <c r="D91" s="23">
        <f t="shared" si="12"/>
        <v>159.211032</v>
      </c>
      <c r="E91" s="23">
        <v>115.92</v>
      </c>
      <c r="F91" s="24">
        <f t="shared" si="13"/>
        <v>6631.705115346038</v>
      </c>
      <c r="G91" s="24">
        <f t="shared" si="14"/>
        <v>13263.410230692076</v>
      </c>
      <c r="H91" s="24">
        <f t="shared" si="15"/>
        <v>19895.11534603811</v>
      </c>
      <c r="I91" s="24">
        <f t="shared" si="16"/>
        <v>26526.82046138415</v>
      </c>
      <c r="J91" s="24">
        <f t="shared" si="17"/>
        <v>33158.525576730186</v>
      </c>
    </row>
    <row r="92" spans="1:10" ht="15">
      <c r="A92" s="25">
        <v>1994</v>
      </c>
      <c r="B92" s="21" t="s">
        <v>15</v>
      </c>
      <c r="C92" s="23">
        <v>117.3</v>
      </c>
      <c r="D92" s="23">
        <f t="shared" si="12"/>
        <v>158.68344</v>
      </c>
      <c r="E92" s="23">
        <v>116</v>
      </c>
      <c r="F92" s="24">
        <f t="shared" si="13"/>
        <v>6605.133065864258</v>
      </c>
      <c r="G92" s="24">
        <f t="shared" si="14"/>
        <v>13210.266131728516</v>
      </c>
      <c r="H92" s="24">
        <f t="shared" si="15"/>
        <v>19815.39919759278</v>
      </c>
      <c r="I92" s="24">
        <f t="shared" si="16"/>
        <v>26420.532263457033</v>
      </c>
      <c r="J92" s="24">
        <f t="shared" si="17"/>
        <v>33025.665329321295</v>
      </c>
    </row>
    <row r="93" spans="1:10" ht="15.75" thickBot="1">
      <c r="A93" s="27">
        <v>1994</v>
      </c>
      <c r="B93" s="28" t="s">
        <v>16</v>
      </c>
      <c r="C93" s="29">
        <v>116.83</v>
      </c>
      <c r="D93" s="29">
        <f t="shared" si="12"/>
        <v>158.04762399999998</v>
      </c>
      <c r="E93" s="29">
        <v>115.65</v>
      </c>
      <c r="F93" s="30" t="s">
        <v>17</v>
      </c>
      <c r="G93" s="30" t="s">
        <v>17</v>
      </c>
      <c r="H93" s="30" t="s">
        <v>17</v>
      </c>
      <c r="I93" s="30" t="s">
        <v>17</v>
      </c>
      <c r="J93" s="31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pane ySplit="4" topLeftCell="A85" activePane="bottomLeft" state="frozen"/>
      <selection pane="topLeft" activeCell="A1" sqref="A1"/>
      <selection pane="bottomLeft" activeCell="F95" sqref="F95"/>
    </sheetView>
  </sheetViews>
  <sheetFormatPr defaultColWidth="9.140625" defaultRowHeight="15"/>
  <cols>
    <col min="1" max="1" width="9.7109375" style="32" customWidth="1"/>
    <col min="2" max="5" width="9.7109375" style="0" customWidth="1"/>
    <col min="6" max="9" width="9.7109375" style="33" customWidth="1"/>
    <col min="10" max="10" width="9.7109375" style="0" customWidth="1"/>
  </cols>
  <sheetData>
    <row r="1" spans="1:10" ht="21.75" customHeight="1" thickBot="1">
      <c r="A1" s="1"/>
      <c r="B1" s="134" t="s">
        <v>0</v>
      </c>
      <c r="C1" s="135"/>
      <c r="D1" s="135"/>
      <c r="E1" s="136"/>
      <c r="F1" s="5"/>
      <c r="G1" s="5"/>
      <c r="H1" s="5"/>
      <c r="I1" s="5"/>
      <c r="J1" s="5"/>
    </row>
    <row r="2" spans="1:10" ht="16.5" thickBot="1" thickTop="1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15">
      <c r="A3" s="11" t="s">
        <v>1</v>
      </c>
      <c r="B3" s="12" t="s">
        <v>2</v>
      </c>
      <c r="C3" s="13" t="s">
        <v>3</v>
      </c>
      <c r="D3" s="13" t="s">
        <v>3</v>
      </c>
      <c r="E3" s="13" t="s">
        <v>3</v>
      </c>
      <c r="F3" s="13" t="s">
        <v>4</v>
      </c>
      <c r="G3" s="13" t="s">
        <v>4</v>
      </c>
      <c r="H3" s="13" t="s">
        <v>4</v>
      </c>
      <c r="I3" s="13" t="s">
        <v>4</v>
      </c>
      <c r="J3" s="14" t="s">
        <v>4</v>
      </c>
    </row>
    <row r="4" spans="1:10" ht="15.75" thickBot="1">
      <c r="A4" s="15"/>
      <c r="B4" s="16"/>
      <c r="C4" s="17">
        <v>1981</v>
      </c>
      <c r="D4" s="17">
        <v>1988</v>
      </c>
      <c r="E4" s="17">
        <v>1996</v>
      </c>
      <c r="F4" s="18">
        <v>5000</v>
      </c>
      <c r="G4" s="18">
        <v>10000</v>
      </c>
      <c r="H4" s="18">
        <v>15000</v>
      </c>
      <c r="I4" s="18">
        <v>20000</v>
      </c>
      <c r="J4" s="19">
        <v>25000</v>
      </c>
    </row>
    <row r="5" spans="1:10" ht="15.75" thickTop="1">
      <c r="A5" s="55"/>
      <c r="B5" s="56"/>
      <c r="C5" s="57"/>
      <c r="D5" s="58"/>
      <c r="E5" s="58"/>
      <c r="F5" s="64"/>
      <c r="G5" s="65"/>
      <c r="H5" s="65"/>
      <c r="I5" s="65"/>
      <c r="J5" s="66"/>
    </row>
    <row r="6" spans="1:10" ht="15">
      <c r="A6" s="55"/>
      <c r="B6" s="56"/>
      <c r="C6" s="57"/>
      <c r="D6" s="57"/>
      <c r="E6" s="57"/>
      <c r="F6" s="24">
        <f aca="true" t="shared" si="0" ref="F6:F22">5000*$C7/119.64</f>
        <v>7464.058843196255</v>
      </c>
      <c r="G6" s="54">
        <f aca="true" t="shared" si="1" ref="G6:G22">10000*$C7/119.64</f>
        <v>14928.11768639251</v>
      </c>
      <c r="H6" s="54">
        <f aca="true" t="shared" si="2" ref="H6:H22">15000*$C7/119.64</f>
        <v>22392.176529588767</v>
      </c>
      <c r="I6" s="54">
        <f aca="true" t="shared" si="3" ref="I6:I21">20000*$C7/119.64</f>
        <v>29856.23537278502</v>
      </c>
      <c r="J6" s="54">
        <f aca="true" t="shared" si="4" ref="J6:J21">25000*$C7/119.64</f>
        <v>37320.294215981274</v>
      </c>
    </row>
    <row r="7" spans="1:10" ht="15">
      <c r="A7" s="73">
        <v>2001</v>
      </c>
      <c r="B7" s="73" t="s">
        <v>14</v>
      </c>
      <c r="C7" s="26">
        <v>178.6</v>
      </c>
      <c r="D7" s="23">
        <f aca="true" t="shared" si="5" ref="D7:D21">C7*0.7392</f>
        <v>132.02112</v>
      </c>
      <c r="E7" s="23">
        <f aca="true" t="shared" si="6" ref="E7:E21">D7*0.8148</f>
        <v>107.57080857599999</v>
      </c>
      <c r="F7" s="24">
        <f t="shared" si="0"/>
        <v>7431.878970244066</v>
      </c>
      <c r="G7" s="54">
        <f t="shared" si="1"/>
        <v>14863.757940488133</v>
      </c>
      <c r="H7" s="54">
        <f t="shared" si="2"/>
        <v>22295.636910732195</v>
      </c>
      <c r="I7" s="54">
        <f t="shared" si="3"/>
        <v>29727.515880976265</v>
      </c>
      <c r="J7" s="54">
        <f t="shared" si="4"/>
        <v>37159.39485122033</v>
      </c>
    </row>
    <row r="8" spans="1:10" ht="15">
      <c r="A8" s="53">
        <v>2001</v>
      </c>
      <c r="B8" s="53" t="s">
        <v>15</v>
      </c>
      <c r="C8" s="22">
        <v>177.83</v>
      </c>
      <c r="D8" s="23">
        <f t="shared" si="5"/>
        <v>131.45193600000002</v>
      </c>
      <c r="E8" s="23">
        <f t="shared" si="6"/>
        <v>107.10703745280001</v>
      </c>
      <c r="F8" s="24">
        <f t="shared" si="0"/>
        <v>7439.819458375126</v>
      </c>
      <c r="G8" s="54">
        <f t="shared" si="1"/>
        <v>14879.638916750251</v>
      </c>
      <c r="H8" s="54">
        <f t="shared" si="2"/>
        <v>22319.458375125378</v>
      </c>
      <c r="I8" s="54">
        <f t="shared" si="3"/>
        <v>29759.277833500502</v>
      </c>
      <c r="J8" s="54">
        <f t="shared" si="4"/>
        <v>37199.09729187562</v>
      </c>
    </row>
    <row r="9" spans="1:10" ht="15">
      <c r="A9" s="53">
        <v>2001</v>
      </c>
      <c r="B9" s="53" t="s">
        <v>16</v>
      </c>
      <c r="C9" s="22">
        <v>178.02</v>
      </c>
      <c r="D9" s="23">
        <f t="shared" si="5"/>
        <v>131.592384</v>
      </c>
      <c r="E9" s="23">
        <f t="shared" si="6"/>
        <v>107.2214744832</v>
      </c>
      <c r="F9" s="24">
        <f t="shared" si="0"/>
        <v>7439.819458375126</v>
      </c>
      <c r="G9" s="54">
        <f t="shared" si="1"/>
        <v>14879.638916750251</v>
      </c>
      <c r="H9" s="54">
        <f t="shared" si="2"/>
        <v>22319.458375125378</v>
      </c>
      <c r="I9" s="54">
        <f t="shared" si="3"/>
        <v>29759.277833500502</v>
      </c>
      <c r="J9" s="54">
        <f t="shared" si="4"/>
        <v>37199.09729187562</v>
      </c>
    </row>
    <row r="10" spans="1:10" ht="15">
      <c r="A10" s="53">
        <v>2000</v>
      </c>
      <c r="B10" s="52" t="s">
        <v>5</v>
      </c>
      <c r="C10" s="22">
        <v>178.02</v>
      </c>
      <c r="D10" s="23">
        <f t="shared" si="5"/>
        <v>131.592384</v>
      </c>
      <c r="E10" s="23">
        <f t="shared" si="6"/>
        <v>107.2214744832</v>
      </c>
      <c r="F10" s="24">
        <f t="shared" si="0"/>
        <v>7458.625877632899</v>
      </c>
      <c r="G10" s="54">
        <f t="shared" si="1"/>
        <v>14917.251755265797</v>
      </c>
      <c r="H10" s="54">
        <f t="shared" si="2"/>
        <v>22375.877632898697</v>
      </c>
      <c r="I10" s="54">
        <f t="shared" si="3"/>
        <v>29834.503510531595</v>
      </c>
      <c r="J10" s="54">
        <f t="shared" si="4"/>
        <v>37293.129388164496</v>
      </c>
    </row>
    <row r="11" spans="1:10" ht="15">
      <c r="A11" s="53">
        <v>2000</v>
      </c>
      <c r="B11" s="21" t="s">
        <v>6</v>
      </c>
      <c r="C11" s="22">
        <v>178.47</v>
      </c>
      <c r="D11" s="23">
        <f t="shared" si="5"/>
        <v>131.925024</v>
      </c>
      <c r="E11" s="23">
        <f t="shared" si="6"/>
        <v>107.4925095552</v>
      </c>
      <c r="F11" s="24">
        <f t="shared" si="0"/>
        <v>7435.22233366767</v>
      </c>
      <c r="G11" s="54">
        <f t="shared" si="1"/>
        <v>14870.44466733534</v>
      </c>
      <c r="H11" s="54">
        <f t="shared" si="2"/>
        <v>22305.66700100301</v>
      </c>
      <c r="I11" s="54">
        <f t="shared" si="3"/>
        <v>29740.88933467068</v>
      </c>
      <c r="J11" s="54">
        <f t="shared" si="4"/>
        <v>37176.11166833835</v>
      </c>
    </row>
    <row r="12" spans="1:10" ht="15">
      <c r="A12" s="53">
        <v>2000</v>
      </c>
      <c r="B12" s="21" t="s">
        <v>19</v>
      </c>
      <c r="C12" s="22">
        <v>177.91</v>
      </c>
      <c r="D12" s="23">
        <f t="shared" si="5"/>
        <v>131.51107199999998</v>
      </c>
      <c r="E12" s="23">
        <f t="shared" si="6"/>
        <v>107.15522146559998</v>
      </c>
      <c r="F12" s="24">
        <f t="shared" si="0"/>
        <v>7452.774991641592</v>
      </c>
      <c r="G12" s="54">
        <f t="shared" si="1"/>
        <v>14905.549983283185</v>
      </c>
      <c r="H12" s="54">
        <f t="shared" si="2"/>
        <v>22358.324974924773</v>
      </c>
      <c r="I12" s="54">
        <f t="shared" si="3"/>
        <v>29811.09996656637</v>
      </c>
      <c r="J12" s="54">
        <f t="shared" si="4"/>
        <v>37263.874958207954</v>
      </c>
    </row>
    <row r="13" spans="1:10" ht="15">
      <c r="A13" s="53">
        <v>2000</v>
      </c>
      <c r="B13" s="21" t="s">
        <v>8</v>
      </c>
      <c r="C13" s="22">
        <v>178.33</v>
      </c>
      <c r="D13" s="23">
        <f t="shared" si="5"/>
        <v>131.821536</v>
      </c>
      <c r="E13" s="23">
        <f t="shared" si="6"/>
        <v>107.4081875328</v>
      </c>
      <c r="F13" s="24">
        <f t="shared" si="0"/>
        <v>7402.2066198595785</v>
      </c>
      <c r="G13" s="54">
        <f t="shared" si="1"/>
        <v>14804.413239719157</v>
      </c>
      <c r="H13" s="54">
        <f t="shared" si="2"/>
        <v>22206.619859578735</v>
      </c>
      <c r="I13" s="54">
        <f t="shared" si="3"/>
        <v>29608.826479438314</v>
      </c>
      <c r="J13" s="54">
        <f t="shared" si="4"/>
        <v>37011.03309929789</v>
      </c>
    </row>
    <row r="14" spans="1:10" ht="15">
      <c r="A14" s="53">
        <v>2000</v>
      </c>
      <c r="B14" s="21" t="s">
        <v>9</v>
      </c>
      <c r="C14" s="22">
        <v>177.12</v>
      </c>
      <c r="D14" s="23">
        <f t="shared" si="5"/>
        <v>130.92710399999999</v>
      </c>
      <c r="E14" s="23">
        <f t="shared" si="6"/>
        <v>106.67940433919999</v>
      </c>
      <c r="F14" s="24">
        <f t="shared" si="0"/>
        <v>7404.714142427282</v>
      </c>
      <c r="G14" s="54">
        <f t="shared" si="1"/>
        <v>14809.428284854564</v>
      </c>
      <c r="H14" s="54">
        <f t="shared" si="2"/>
        <v>22214.142427281844</v>
      </c>
      <c r="I14" s="54">
        <f t="shared" si="3"/>
        <v>29618.85656970913</v>
      </c>
      <c r="J14" s="54">
        <f t="shared" si="4"/>
        <v>37023.57071213641</v>
      </c>
    </row>
    <row r="15" spans="1:10" ht="15">
      <c r="A15" s="53">
        <v>2000</v>
      </c>
      <c r="B15" s="21" t="s">
        <v>10</v>
      </c>
      <c r="C15" s="22">
        <v>177.18</v>
      </c>
      <c r="D15" s="23">
        <f t="shared" si="5"/>
        <v>130.971456</v>
      </c>
      <c r="E15" s="23">
        <f t="shared" si="6"/>
        <v>106.71554234879999</v>
      </c>
      <c r="F15" s="24">
        <f t="shared" si="0"/>
        <v>7389.669007021063</v>
      </c>
      <c r="G15" s="54">
        <f t="shared" si="1"/>
        <v>14779.338014042127</v>
      </c>
      <c r="H15" s="54">
        <f t="shared" si="2"/>
        <v>22169.00702106319</v>
      </c>
      <c r="I15" s="54">
        <f t="shared" si="3"/>
        <v>29558.676028084254</v>
      </c>
      <c r="J15" s="54">
        <f t="shared" si="4"/>
        <v>36948.34503510532</v>
      </c>
    </row>
    <row r="16" spans="1:10" ht="15">
      <c r="A16" s="53">
        <v>2000</v>
      </c>
      <c r="B16" s="21" t="s">
        <v>11</v>
      </c>
      <c r="C16" s="22">
        <v>176.82</v>
      </c>
      <c r="D16" s="23">
        <f t="shared" si="5"/>
        <v>130.705344</v>
      </c>
      <c r="E16" s="23">
        <f t="shared" si="6"/>
        <v>106.49871429119999</v>
      </c>
      <c r="F16" s="24">
        <f t="shared" si="0"/>
        <v>7362.086258776329</v>
      </c>
      <c r="G16" s="54">
        <f t="shared" si="1"/>
        <v>14724.172517552657</v>
      </c>
      <c r="H16" s="54">
        <f t="shared" si="2"/>
        <v>22086.25877632899</v>
      </c>
      <c r="I16" s="54">
        <f t="shared" si="3"/>
        <v>29448.345035105314</v>
      </c>
      <c r="J16" s="54">
        <f t="shared" si="4"/>
        <v>36810.431293881644</v>
      </c>
    </row>
    <row r="17" spans="1:10" ht="15">
      <c r="A17" s="53">
        <v>2000</v>
      </c>
      <c r="B17" s="21" t="s">
        <v>12</v>
      </c>
      <c r="C17" s="22">
        <v>176.16</v>
      </c>
      <c r="D17" s="23">
        <f t="shared" si="5"/>
        <v>130.217472</v>
      </c>
      <c r="E17" s="23">
        <f t="shared" si="6"/>
        <v>106.10119618559999</v>
      </c>
      <c r="F17" s="24">
        <f t="shared" si="0"/>
        <v>7341.190237378803</v>
      </c>
      <c r="G17" s="54">
        <f t="shared" si="1"/>
        <v>14682.380474757607</v>
      </c>
      <c r="H17" s="54">
        <f t="shared" si="2"/>
        <v>22023.57071213641</v>
      </c>
      <c r="I17" s="54">
        <f t="shared" si="3"/>
        <v>29364.760949515214</v>
      </c>
      <c r="J17" s="54">
        <f t="shared" si="4"/>
        <v>36705.95118689402</v>
      </c>
    </row>
    <row r="18" spans="1:10" ht="15">
      <c r="A18" s="53">
        <v>2000</v>
      </c>
      <c r="B18" s="21" t="s">
        <v>13</v>
      </c>
      <c r="C18" s="22">
        <v>175.66</v>
      </c>
      <c r="D18" s="23">
        <f t="shared" si="5"/>
        <v>129.847872</v>
      </c>
      <c r="E18" s="23">
        <f t="shared" si="6"/>
        <v>105.80004610559999</v>
      </c>
      <c r="F18" s="24">
        <f t="shared" si="0"/>
        <v>7327.398863256437</v>
      </c>
      <c r="G18" s="54">
        <f t="shared" si="1"/>
        <v>14654.797726512874</v>
      </c>
      <c r="H18" s="54">
        <f t="shared" si="2"/>
        <v>21982.196589769308</v>
      </c>
      <c r="I18" s="54">
        <f t="shared" si="3"/>
        <v>29309.595453025748</v>
      </c>
      <c r="J18" s="54">
        <f t="shared" si="4"/>
        <v>36636.99431628218</v>
      </c>
    </row>
    <row r="19" spans="1:10" ht="15">
      <c r="A19" s="53">
        <v>2000</v>
      </c>
      <c r="B19" s="21" t="s">
        <v>14</v>
      </c>
      <c r="C19" s="22">
        <v>175.33</v>
      </c>
      <c r="D19" s="23">
        <f t="shared" si="5"/>
        <v>129.603936</v>
      </c>
      <c r="E19" s="23">
        <f t="shared" si="6"/>
        <v>105.6012870528</v>
      </c>
      <c r="F19" s="24">
        <f t="shared" si="0"/>
        <v>7299.398194583751</v>
      </c>
      <c r="G19" s="54">
        <f t="shared" si="1"/>
        <v>14598.796389167503</v>
      </c>
      <c r="H19" s="54">
        <f t="shared" si="2"/>
        <v>21898.194583751254</v>
      </c>
      <c r="I19" s="54">
        <f t="shared" si="3"/>
        <v>29197.592778335005</v>
      </c>
      <c r="J19" s="54">
        <f t="shared" si="4"/>
        <v>36496.99097291876</v>
      </c>
    </row>
    <row r="20" spans="1:10" ht="15">
      <c r="A20" s="53">
        <v>2000</v>
      </c>
      <c r="B20" s="21" t="s">
        <v>15</v>
      </c>
      <c r="C20" s="22">
        <v>174.66</v>
      </c>
      <c r="D20" s="23">
        <f t="shared" si="5"/>
        <v>129.10867199999998</v>
      </c>
      <c r="E20" s="23">
        <f t="shared" si="6"/>
        <v>105.19774594559998</v>
      </c>
      <c r="F20" s="24">
        <f t="shared" si="0"/>
        <v>7271.815446339017</v>
      </c>
      <c r="G20" s="54">
        <f t="shared" si="1"/>
        <v>14543.630892678035</v>
      </c>
      <c r="H20" s="54">
        <f t="shared" si="2"/>
        <v>21815.44633901705</v>
      </c>
      <c r="I20" s="54">
        <f t="shared" si="3"/>
        <v>29087.26178535607</v>
      </c>
      <c r="J20" s="54">
        <f t="shared" si="4"/>
        <v>36359.07723169508</v>
      </c>
    </row>
    <row r="21" spans="1:10" ht="15">
      <c r="A21" s="53">
        <v>2000</v>
      </c>
      <c r="B21" s="52" t="s">
        <v>16</v>
      </c>
      <c r="C21" s="22">
        <v>174</v>
      </c>
      <c r="D21" s="23">
        <f t="shared" si="5"/>
        <v>128.6208</v>
      </c>
      <c r="E21" s="23">
        <f t="shared" si="6"/>
        <v>104.80022784</v>
      </c>
      <c r="F21" s="24">
        <f t="shared" si="0"/>
        <v>7258.441992644601</v>
      </c>
      <c r="G21" s="54">
        <f t="shared" si="1"/>
        <v>14516.883985289202</v>
      </c>
      <c r="H21" s="54">
        <f t="shared" si="2"/>
        <v>21775.3259779338</v>
      </c>
      <c r="I21" s="54">
        <f t="shared" si="3"/>
        <v>29033.767970578403</v>
      </c>
      <c r="J21" s="54">
        <f t="shared" si="4"/>
        <v>36292.209963223</v>
      </c>
    </row>
    <row r="22" spans="1:10" ht="15">
      <c r="A22" s="53">
        <v>1999</v>
      </c>
      <c r="B22" s="52" t="s">
        <v>5</v>
      </c>
      <c r="C22" s="22">
        <v>173.68</v>
      </c>
      <c r="D22" s="23">
        <f>C22*0.7392</f>
        <v>128.384256</v>
      </c>
      <c r="E22" s="23">
        <f>D22*0.8148</f>
        <v>104.60749178879999</v>
      </c>
      <c r="F22" s="24">
        <f t="shared" si="0"/>
        <v>7235.038448679372</v>
      </c>
      <c r="G22" s="54">
        <f t="shared" si="1"/>
        <v>14470.076897358744</v>
      </c>
      <c r="H22" s="54">
        <f t="shared" si="2"/>
        <v>21705.115346038114</v>
      </c>
      <c r="I22" s="54">
        <f>20000*$C23/119.64</f>
        <v>28940.153794717487</v>
      </c>
      <c r="J22" s="54">
        <f>25000*$C23/119.64</f>
        <v>36175.19224339686</v>
      </c>
    </row>
    <row r="23" spans="1:10" ht="15">
      <c r="A23" s="53">
        <v>1999</v>
      </c>
      <c r="B23" s="21" t="s">
        <v>6</v>
      </c>
      <c r="C23" s="22">
        <v>173.12</v>
      </c>
      <c r="D23" s="23">
        <f aca="true" t="shared" si="7" ref="D23:D46">C23*0.7392</f>
        <v>127.970304</v>
      </c>
      <c r="E23" s="23">
        <f aca="true" t="shared" si="8" ref="E23:E44">D23*0.8148</f>
        <v>104.2702036992</v>
      </c>
      <c r="F23" s="24">
        <f aca="true" t="shared" si="9" ref="F23:F86">5000*$C24/119.64</f>
        <v>7220.411233701103</v>
      </c>
      <c r="G23" s="54">
        <f aca="true" t="shared" si="10" ref="G23:G86">10000*$C24/119.64</f>
        <v>14440.822467402206</v>
      </c>
      <c r="H23" s="54">
        <f aca="true" t="shared" si="11" ref="H23:H85">15000*$C24/119.64</f>
        <v>21661.23370110331</v>
      </c>
      <c r="I23" s="54">
        <f aca="true" t="shared" si="12" ref="I23:I85">20000*$C24/119.64</f>
        <v>28881.64493480441</v>
      </c>
      <c r="J23" s="54">
        <f aca="true" t="shared" si="13" ref="J23:J85">25000*$C24/119.64</f>
        <v>36102.056168505515</v>
      </c>
    </row>
    <row r="24" spans="1:10" ht="15">
      <c r="A24" s="53">
        <v>1999</v>
      </c>
      <c r="B24" s="21" t="s">
        <v>19</v>
      </c>
      <c r="C24" s="22">
        <v>172.77</v>
      </c>
      <c r="D24" s="23">
        <f t="shared" si="7"/>
        <v>127.711584</v>
      </c>
      <c r="E24" s="23">
        <f t="shared" si="8"/>
        <v>104.0593986432</v>
      </c>
      <c r="F24" s="24">
        <f t="shared" si="9"/>
        <v>7210.381143430291</v>
      </c>
      <c r="G24" s="54">
        <f t="shared" si="10"/>
        <v>14420.762286860581</v>
      </c>
      <c r="H24" s="54">
        <f t="shared" si="11"/>
        <v>21631.14343029087</v>
      </c>
      <c r="I24" s="54">
        <f t="shared" si="12"/>
        <v>28841.524573721163</v>
      </c>
      <c r="J24" s="54">
        <f t="shared" si="13"/>
        <v>36051.90571715146</v>
      </c>
    </row>
    <row r="25" spans="1:10" ht="15">
      <c r="A25" s="53">
        <v>1999</v>
      </c>
      <c r="B25" s="21" t="s">
        <v>8</v>
      </c>
      <c r="C25" s="22">
        <v>172.53</v>
      </c>
      <c r="D25" s="23">
        <f t="shared" si="7"/>
        <v>127.534176</v>
      </c>
      <c r="E25" s="23">
        <f t="shared" si="8"/>
        <v>103.9148466048</v>
      </c>
      <c r="F25" s="24">
        <f t="shared" si="9"/>
        <v>7194.918087596122</v>
      </c>
      <c r="G25" s="54">
        <f t="shared" si="10"/>
        <v>14389.836175192244</v>
      </c>
      <c r="H25" s="54">
        <f t="shared" si="11"/>
        <v>21584.754262788367</v>
      </c>
      <c r="I25" s="54">
        <f t="shared" si="12"/>
        <v>28779.672350384488</v>
      </c>
      <c r="J25" s="54">
        <f t="shared" si="13"/>
        <v>35974.59043798061</v>
      </c>
    </row>
    <row r="26" spans="1:10" ht="15">
      <c r="A26" s="53">
        <v>1999</v>
      </c>
      <c r="B26" s="21" t="s">
        <v>9</v>
      </c>
      <c r="C26" s="22">
        <v>172.16</v>
      </c>
      <c r="D26" s="23">
        <f t="shared" si="7"/>
        <v>127.26067199999999</v>
      </c>
      <c r="E26" s="23">
        <f t="shared" si="8"/>
        <v>103.69199554559998</v>
      </c>
      <c r="F26" s="24">
        <f t="shared" si="9"/>
        <v>7203.276496155133</v>
      </c>
      <c r="G26" s="54">
        <f t="shared" si="10"/>
        <v>14406.552992310266</v>
      </c>
      <c r="H26" s="54">
        <f t="shared" si="11"/>
        <v>21609.829488465395</v>
      </c>
      <c r="I26" s="54">
        <f t="shared" si="12"/>
        <v>28813.10598462053</v>
      </c>
      <c r="J26" s="54">
        <f t="shared" si="13"/>
        <v>36016.38248077566</v>
      </c>
    </row>
    <row r="27" spans="1:10" ht="15">
      <c r="A27" s="53">
        <v>1999</v>
      </c>
      <c r="B27" s="21" t="s">
        <v>10</v>
      </c>
      <c r="C27" s="22">
        <v>172.36</v>
      </c>
      <c r="D27" s="23">
        <f t="shared" si="7"/>
        <v>127.408512</v>
      </c>
      <c r="E27" s="23">
        <f t="shared" si="8"/>
        <v>103.81245557759999</v>
      </c>
      <c r="F27" s="24">
        <f t="shared" si="9"/>
        <v>7191.992644600468</v>
      </c>
      <c r="G27" s="54">
        <f t="shared" si="10"/>
        <v>14383.985289200937</v>
      </c>
      <c r="H27" s="54">
        <f t="shared" si="11"/>
        <v>21575.977933801405</v>
      </c>
      <c r="I27" s="54">
        <f t="shared" si="12"/>
        <v>28767.970578401873</v>
      </c>
      <c r="J27" s="54">
        <f t="shared" si="13"/>
        <v>35959.96322300234</v>
      </c>
    </row>
    <row r="28" spans="1:10" ht="15">
      <c r="A28" s="53">
        <v>1999</v>
      </c>
      <c r="B28" s="21" t="s">
        <v>11</v>
      </c>
      <c r="C28" s="22">
        <v>172.09</v>
      </c>
      <c r="D28" s="23">
        <f t="shared" si="7"/>
        <v>127.208928</v>
      </c>
      <c r="E28" s="23">
        <f t="shared" si="8"/>
        <v>103.6498345344</v>
      </c>
      <c r="F28" s="24">
        <f t="shared" si="9"/>
        <v>7206.619859578736</v>
      </c>
      <c r="G28" s="54">
        <f t="shared" si="10"/>
        <v>14413.239719157473</v>
      </c>
      <c r="H28" s="54">
        <f t="shared" si="11"/>
        <v>21619.85957873621</v>
      </c>
      <c r="I28" s="54">
        <f t="shared" si="12"/>
        <v>28826.479438314946</v>
      </c>
      <c r="J28" s="54">
        <f t="shared" si="13"/>
        <v>36033.09929789368</v>
      </c>
    </row>
    <row r="29" spans="1:10" ht="15">
      <c r="A29" s="53">
        <v>1999</v>
      </c>
      <c r="B29" s="21" t="s">
        <v>12</v>
      </c>
      <c r="C29" s="22">
        <v>172.44</v>
      </c>
      <c r="D29" s="23">
        <f t="shared" si="7"/>
        <v>127.467648</v>
      </c>
      <c r="E29" s="23">
        <f t="shared" si="8"/>
        <v>103.8606395904</v>
      </c>
      <c r="F29" s="24">
        <f t="shared" si="9"/>
        <v>7194.0822467402195</v>
      </c>
      <c r="G29" s="54">
        <f t="shared" si="10"/>
        <v>14388.164493480439</v>
      </c>
      <c r="H29" s="54">
        <f t="shared" si="11"/>
        <v>21582.24674022066</v>
      </c>
      <c r="I29" s="54">
        <f t="shared" si="12"/>
        <v>28776.328986960878</v>
      </c>
      <c r="J29" s="54">
        <f t="shared" si="13"/>
        <v>35970.4112337011</v>
      </c>
    </row>
    <row r="30" spans="1:10" ht="15">
      <c r="A30" s="53">
        <v>1999</v>
      </c>
      <c r="B30" s="21" t="s">
        <v>13</v>
      </c>
      <c r="C30" s="22">
        <v>172.14</v>
      </c>
      <c r="D30" s="23">
        <f t="shared" si="7"/>
        <v>127.24588799999998</v>
      </c>
      <c r="E30" s="23">
        <f t="shared" si="8"/>
        <v>103.67994954239998</v>
      </c>
      <c r="F30" s="24">
        <f t="shared" si="9"/>
        <v>7165.245737211635</v>
      </c>
      <c r="G30" s="54">
        <f t="shared" si="10"/>
        <v>14330.49147442327</v>
      </c>
      <c r="H30" s="54">
        <f t="shared" si="11"/>
        <v>21495.737211634903</v>
      </c>
      <c r="I30" s="54">
        <f t="shared" si="12"/>
        <v>28660.98294884654</v>
      </c>
      <c r="J30" s="54">
        <f t="shared" si="13"/>
        <v>35826.22868605817</v>
      </c>
    </row>
    <row r="31" spans="1:10" ht="15">
      <c r="A31" s="53">
        <v>1999</v>
      </c>
      <c r="B31" s="21" t="s">
        <v>14</v>
      </c>
      <c r="C31" s="22">
        <v>171.45</v>
      </c>
      <c r="D31" s="23">
        <f t="shared" si="7"/>
        <v>126.73583999999998</v>
      </c>
      <c r="E31" s="23">
        <f t="shared" si="8"/>
        <v>103.26436243199998</v>
      </c>
      <c r="F31" s="24">
        <f t="shared" si="9"/>
        <v>7160.230692076229</v>
      </c>
      <c r="G31" s="54">
        <f t="shared" si="10"/>
        <v>14320.461384152459</v>
      </c>
      <c r="H31" s="54">
        <f t="shared" si="11"/>
        <v>21480.692076228686</v>
      </c>
      <c r="I31" s="54">
        <f t="shared" si="12"/>
        <v>28640.922768304918</v>
      </c>
      <c r="J31" s="54">
        <f t="shared" si="13"/>
        <v>35801.153460381145</v>
      </c>
    </row>
    <row r="32" spans="1:10" ht="15">
      <c r="A32" s="53">
        <v>1999</v>
      </c>
      <c r="B32" s="21" t="s">
        <v>15</v>
      </c>
      <c r="C32" s="22">
        <v>171.33</v>
      </c>
      <c r="D32" s="23">
        <f t="shared" si="7"/>
        <v>126.647136</v>
      </c>
      <c r="E32" s="23">
        <f t="shared" si="8"/>
        <v>103.1920864128</v>
      </c>
      <c r="F32" s="24">
        <f t="shared" si="9"/>
        <v>7143.931795386158</v>
      </c>
      <c r="G32" s="54">
        <f t="shared" si="10"/>
        <v>14287.863590772316</v>
      </c>
      <c r="H32" s="54">
        <f t="shared" si="11"/>
        <v>21431.795386158476</v>
      </c>
      <c r="I32" s="54">
        <f t="shared" si="12"/>
        <v>28575.727181544633</v>
      </c>
      <c r="J32" s="54">
        <f t="shared" si="13"/>
        <v>35719.65897693079</v>
      </c>
    </row>
    <row r="33" spans="1:10" ht="15">
      <c r="A33" s="53">
        <v>1999</v>
      </c>
      <c r="B33" s="21" t="s">
        <v>16</v>
      </c>
      <c r="C33" s="22">
        <v>170.94</v>
      </c>
      <c r="D33" s="23">
        <f t="shared" si="7"/>
        <v>126.358848</v>
      </c>
      <c r="E33" s="23">
        <f t="shared" si="8"/>
        <v>102.95718935039999</v>
      </c>
      <c r="F33" s="24">
        <f t="shared" si="9"/>
        <v>7120.528251420929</v>
      </c>
      <c r="G33" s="54">
        <f t="shared" si="10"/>
        <v>14241.056502841859</v>
      </c>
      <c r="H33" s="54">
        <f t="shared" si="11"/>
        <v>21361.58475426279</v>
      </c>
      <c r="I33" s="54">
        <f t="shared" si="12"/>
        <v>28482.113005683717</v>
      </c>
      <c r="J33" s="54">
        <f t="shared" si="13"/>
        <v>35602.641257104646</v>
      </c>
    </row>
    <row r="34" spans="1:10" ht="15">
      <c r="A34" s="20">
        <v>1998</v>
      </c>
      <c r="B34" s="52" t="s">
        <v>5</v>
      </c>
      <c r="C34" s="22">
        <v>170.38</v>
      </c>
      <c r="D34" s="23">
        <f t="shared" si="7"/>
        <v>125.94489599999999</v>
      </c>
      <c r="E34" s="23">
        <f t="shared" si="8"/>
        <v>102.61990126079998</v>
      </c>
      <c r="F34" s="24">
        <f t="shared" si="9"/>
        <v>7125.961216984286</v>
      </c>
      <c r="G34" s="54">
        <f t="shared" si="10"/>
        <v>14251.922433968572</v>
      </c>
      <c r="H34" s="54">
        <f t="shared" si="11"/>
        <v>21377.88365095286</v>
      </c>
      <c r="I34" s="54">
        <f t="shared" si="12"/>
        <v>28503.844867937143</v>
      </c>
      <c r="J34" s="54">
        <f t="shared" si="13"/>
        <v>35629.80608492143</v>
      </c>
    </row>
    <row r="35" spans="1:10" ht="15">
      <c r="A35" s="25">
        <v>1998</v>
      </c>
      <c r="B35" s="21" t="s">
        <v>6</v>
      </c>
      <c r="C35" s="26">
        <v>170.51</v>
      </c>
      <c r="D35" s="23">
        <f t="shared" si="7"/>
        <v>126.04099199999999</v>
      </c>
      <c r="E35" s="23">
        <f t="shared" si="8"/>
        <v>102.69820028159998</v>
      </c>
      <c r="F35" s="24">
        <f t="shared" si="9"/>
        <v>7127.632898696088</v>
      </c>
      <c r="G35" s="24">
        <f t="shared" si="10"/>
        <v>14255.265797392176</v>
      </c>
      <c r="H35" s="24">
        <f t="shared" si="11"/>
        <v>21382.898696088265</v>
      </c>
      <c r="I35" s="24">
        <f t="shared" si="12"/>
        <v>28510.531594784352</v>
      </c>
      <c r="J35" s="24">
        <f t="shared" si="13"/>
        <v>35638.16449348044</v>
      </c>
    </row>
    <row r="36" spans="1:10" ht="15">
      <c r="A36" s="25">
        <v>1998</v>
      </c>
      <c r="B36" s="21" t="s">
        <v>19</v>
      </c>
      <c r="C36" s="26">
        <v>170.55</v>
      </c>
      <c r="D36" s="23">
        <f t="shared" si="7"/>
        <v>126.07056</v>
      </c>
      <c r="E36" s="23">
        <f t="shared" si="8"/>
        <v>102.72229228799999</v>
      </c>
      <c r="F36" s="24">
        <f t="shared" si="9"/>
        <v>7125.961216984286</v>
      </c>
      <c r="G36" s="24">
        <f t="shared" si="10"/>
        <v>14251.922433968572</v>
      </c>
      <c r="H36" s="24">
        <f t="shared" si="11"/>
        <v>21377.88365095286</v>
      </c>
      <c r="I36" s="24">
        <f t="shared" si="12"/>
        <v>28503.844867937143</v>
      </c>
      <c r="J36" s="24">
        <f t="shared" si="13"/>
        <v>35629.80608492143</v>
      </c>
    </row>
    <row r="37" spans="1:10" ht="15">
      <c r="A37" s="25">
        <v>1998</v>
      </c>
      <c r="B37" s="21" t="s">
        <v>8</v>
      </c>
      <c r="C37" s="26">
        <v>170.51</v>
      </c>
      <c r="D37" s="23">
        <f t="shared" si="7"/>
        <v>126.04099199999999</v>
      </c>
      <c r="E37" s="23">
        <f t="shared" si="8"/>
        <v>102.69820028159998</v>
      </c>
      <c r="F37" s="24">
        <f t="shared" si="9"/>
        <v>7129.722500835841</v>
      </c>
      <c r="G37" s="24">
        <f t="shared" si="10"/>
        <v>14259.445001671682</v>
      </c>
      <c r="H37" s="24">
        <f t="shared" si="11"/>
        <v>21389.167502507524</v>
      </c>
      <c r="I37" s="24">
        <f t="shared" si="12"/>
        <v>28518.890003343364</v>
      </c>
      <c r="J37" s="24">
        <f t="shared" si="13"/>
        <v>35648.612504179204</v>
      </c>
    </row>
    <row r="38" spans="1:10" ht="15">
      <c r="A38" s="25">
        <v>1998</v>
      </c>
      <c r="B38" s="21" t="s">
        <v>9</v>
      </c>
      <c r="C38" s="26">
        <v>170.6</v>
      </c>
      <c r="D38" s="23">
        <f t="shared" si="7"/>
        <v>126.10752</v>
      </c>
      <c r="E38" s="23">
        <f t="shared" si="8"/>
        <v>102.75240729599999</v>
      </c>
      <c r="F38" s="24">
        <f t="shared" si="9"/>
        <v>7156.469408224674</v>
      </c>
      <c r="G38" s="24">
        <f t="shared" si="10"/>
        <v>14312.938816449348</v>
      </c>
      <c r="H38" s="24">
        <f t="shared" si="11"/>
        <v>21469.40822467402</v>
      </c>
      <c r="I38" s="24">
        <f t="shared" si="12"/>
        <v>28625.877632898697</v>
      </c>
      <c r="J38" s="24">
        <f t="shared" si="13"/>
        <v>35782.34704112337</v>
      </c>
    </row>
    <row r="39" spans="1:10" ht="15">
      <c r="A39" s="25">
        <v>1998</v>
      </c>
      <c r="B39" s="21" t="s">
        <v>10</v>
      </c>
      <c r="C39" s="26">
        <v>171.24</v>
      </c>
      <c r="D39" s="23">
        <f t="shared" si="7"/>
        <v>126.580608</v>
      </c>
      <c r="E39" s="23">
        <f t="shared" si="8"/>
        <v>103.13787939839999</v>
      </c>
      <c r="F39" s="24">
        <f t="shared" si="9"/>
        <v>7139.334670678703</v>
      </c>
      <c r="G39" s="24">
        <f t="shared" si="10"/>
        <v>14278.669341357407</v>
      </c>
      <c r="H39" s="24">
        <f t="shared" si="11"/>
        <v>21418.004012036108</v>
      </c>
      <c r="I39" s="24">
        <f t="shared" si="12"/>
        <v>28557.338682714813</v>
      </c>
      <c r="J39" s="24">
        <f t="shared" si="13"/>
        <v>35696.67335339351</v>
      </c>
    </row>
    <row r="40" spans="1:10" ht="15">
      <c r="A40" s="25">
        <v>1998</v>
      </c>
      <c r="B40" s="21" t="s">
        <v>11</v>
      </c>
      <c r="C40" s="26">
        <v>170.83</v>
      </c>
      <c r="D40" s="23">
        <f t="shared" si="7"/>
        <v>126.277536</v>
      </c>
      <c r="E40" s="23">
        <f t="shared" si="8"/>
        <v>102.8909363328</v>
      </c>
      <c r="F40" s="24">
        <f t="shared" si="9"/>
        <v>7146.021397525911</v>
      </c>
      <c r="G40" s="24">
        <f t="shared" si="10"/>
        <v>14292.042795051822</v>
      </c>
      <c r="H40" s="24">
        <f t="shared" si="11"/>
        <v>21438.064192577735</v>
      </c>
      <c r="I40" s="24">
        <f t="shared" si="12"/>
        <v>28584.085590103645</v>
      </c>
      <c r="J40" s="24">
        <f t="shared" si="13"/>
        <v>35730.10698762956</v>
      </c>
    </row>
    <row r="41" spans="1:10" ht="15">
      <c r="A41" s="25">
        <v>1998</v>
      </c>
      <c r="B41" s="21" t="s">
        <v>12</v>
      </c>
      <c r="C41" s="26">
        <v>170.99</v>
      </c>
      <c r="D41" s="23">
        <f t="shared" si="7"/>
        <v>126.395808</v>
      </c>
      <c r="E41" s="23">
        <f t="shared" si="8"/>
        <v>102.9873043584</v>
      </c>
      <c r="F41" s="24">
        <f t="shared" si="9"/>
        <v>7110.916081578068</v>
      </c>
      <c r="G41" s="24">
        <f t="shared" si="10"/>
        <v>14221.832163156136</v>
      </c>
      <c r="H41" s="24">
        <f t="shared" si="11"/>
        <v>21332.7482447342</v>
      </c>
      <c r="I41" s="24">
        <f t="shared" si="12"/>
        <v>28443.66432631227</v>
      </c>
      <c r="J41" s="24">
        <f t="shared" si="13"/>
        <v>35554.58040789034</v>
      </c>
    </row>
    <row r="42" spans="1:10" ht="15">
      <c r="A42" s="25">
        <v>1998</v>
      </c>
      <c r="B42" s="21" t="s">
        <v>13</v>
      </c>
      <c r="C42" s="23">
        <v>170.15</v>
      </c>
      <c r="D42" s="23">
        <f t="shared" si="7"/>
        <v>125.77488</v>
      </c>
      <c r="E42" s="23">
        <f t="shared" si="8"/>
        <v>102.481372224</v>
      </c>
      <c r="F42" s="24">
        <f t="shared" si="9"/>
        <v>7078.736208625877</v>
      </c>
      <c r="G42" s="24">
        <f t="shared" si="10"/>
        <v>14157.472417251754</v>
      </c>
      <c r="H42" s="24">
        <f t="shared" si="11"/>
        <v>21236.208625877633</v>
      </c>
      <c r="I42" s="24">
        <f t="shared" si="12"/>
        <v>28314.94483450351</v>
      </c>
      <c r="J42" s="24">
        <f t="shared" si="13"/>
        <v>35393.681043129385</v>
      </c>
    </row>
    <row r="43" spans="1:10" ht="15">
      <c r="A43" s="25">
        <v>1998</v>
      </c>
      <c r="B43" s="21" t="s">
        <v>14</v>
      </c>
      <c r="C43" s="23">
        <v>169.38</v>
      </c>
      <c r="D43" s="23">
        <f t="shared" si="7"/>
        <v>125.20569599999999</v>
      </c>
      <c r="E43" s="23">
        <f t="shared" si="8"/>
        <v>102.0176011008</v>
      </c>
      <c r="F43" s="24">
        <f t="shared" si="9"/>
        <v>7090.8559010364415</v>
      </c>
      <c r="G43" s="24">
        <f t="shared" si="10"/>
        <v>14181.711802072883</v>
      </c>
      <c r="H43" s="24">
        <f t="shared" si="11"/>
        <v>21272.56770310933</v>
      </c>
      <c r="I43" s="24">
        <f t="shared" si="12"/>
        <v>28363.423604145766</v>
      </c>
      <c r="J43" s="24">
        <f t="shared" si="13"/>
        <v>35454.27950518221</v>
      </c>
    </row>
    <row r="44" spans="1:10" ht="15">
      <c r="A44" s="25">
        <v>1998</v>
      </c>
      <c r="B44" s="21" t="s">
        <v>15</v>
      </c>
      <c r="C44" s="23">
        <v>169.67</v>
      </c>
      <c r="D44" s="23">
        <f t="shared" si="7"/>
        <v>125.42006399999998</v>
      </c>
      <c r="E44" s="23">
        <f t="shared" si="8"/>
        <v>102.19226814719998</v>
      </c>
      <c r="F44" s="24">
        <f t="shared" si="9"/>
        <v>7076.646606486126</v>
      </c>
      <c r="G44" s="24">
        <f t="shared" si="10"/>
        <v>14153.293212972252</v>
      </c>
      <c r="H44" s="24">
        <f t="shared" si="11"/>
        <v>21229.939819458374</v>
      </c>
      <c r="I44" s="24">
        <f t="shared" si="12"/>
        <v>28306.586425944504</v>
      </c>
      <c r="J44" s="24">
        <f t="shared" si="13"/>
        <v>35383.233032430624</v>
      </c>
    </row>
    <row r="45" spans="1:10" ht="15">
      <c r="A45" s="25">
        <v>1998</v>
      </c>
      <c r="B45" s="21" t="s">
        <v>16</v>
      </c>
      <c r="C45" s="23">
        <v>169.33</v>
      </c>
      <c r="D45" s="23">
        <v>125.17</v>
      </c>
      <c r="E45" s="23">
        <f aca="true" t="shared" si="14" ref="E45:E76">D45*0.8148</f>
        <v>101.988516</v>
      </c>
      <c r="F45" s="24">
        <f t="shared" si="9"/>
        <v>7078.736208625877</v>
      </c>
      <c r="G45" s="24">
        <f t="shared" si="10"/>
        <v>14157.472417251754</v>
      </c>
      <c r="H45" s="24">
        <f t="shared" si="11"/>
        <v>21236.208625877633</v>
      </c>
      <c r="I45" s="24">
        <f t="shared" si="12"/>
        <v>28314.94483450351</v>
      </c>
      <c r="J45" s="24">
        <f t="shared" si="13"/>
        <v>35393.681043129385</v>
      </c>
    </row>
    <row r="46" spans="1:10" ht="15">
      <c r="A46" s="25">
        <v>1997</v>
      </c>
      <c r="B46" s="21" t="s">
        <v>5</v>
      </c>
      <c r="C46" s="23">
        <v>169.38</v>
      </c>
      <c r="D46" s="23">
        <f t="shared" si="7"/>
        <v>125.20569599999999</v>
      </c>
      <c r="E46" s="23">
        <f t="shared" si="14"/>
        <v>102.0176011008</v>
      </c>
      <c r="F46" s="24">
        <f t="shared" si="9"/>
        <v>7085.005015045135</v>
      </c>
      <c r="G46" s="24">
        <f t="shared" si="10"/>
        <v>14170.01003009027</v>
      </c>
      <c r="H46" s="24">
        <f t="shared" si="11"/>
        <v>21255.015045135406</v>
      </c>
      <c r="I46" s="24">
        <f t="shared" si="12"/>
        <v>28340.02006018054</v>
      </c>
      <c r="J46" s="24">
        <f t="shared" si="13"/>
        <v>35425.025075225676</v>
      </c>
    </row>
    <row r="47" spans="1:10" ht="15">
      <c r="A47" s="25">
        <v>1997</v>
      </c>
      <c r="B47" s="21" t="s">
        <v>6</v>
      </c>
      <c r="C47" s="23">
        <v>169.53</v>
      </c>
      <c r="D47" s="23">
        <v>125.32</v>
      </c>
      <c r="E47" s="23">
        <f t="shared" si="14"/>
        <v>102.11073599999999</v>
      </c>
      <c r="F47" s="24">
        <f t="shared" si="9"/>
        <v>7066.616516215313</v>
      </c>
      <c r="G47" s="24">
        <f t="shared" si="10"/>
        <v>14133.233032430626</v>
      </c>
      <c r="H47" s="24">
        <f t="shared" si="11"/>
        <v>21199.849548645936</v>
      </c>
      <c r="I47" s="24">
        <f t="shared" si="12"/>
        <v>28266.46606486125</v>
      </c>
      <c r="J47" s="24">
        <f t="shared" si="13"/>
        <v>35333.08258107656</v>
      </c>
    </row>
    <row r="48" spans="1:10" ht="15">
      <c r="A48" s="25">
        <v>1997</v>
      </c>
      <c r="B48" s="21" t="s">
        <v>7</v>
      </c>
      <c r="C48" s="23">
        <v>169.09</v>
      </c>
      <c r="D48" s="23">
        <f aca="true" t="shared" si="15" ref="D48:D79">C48*0.7392</f>
        <v>124.991328</v>
      </c>
      <c r="E48" s="23">
        <f t="shared" si="14"/>
        <v>101.84293405439999</v>
      </c>
      <c r="F48" s="24">
        <f t="shared" si="9"/>
        <v>7067.4523570712145</v>
      </c>
      <c r="G48" s="24">
        <f t="shared" si="10"/>
        <v>14134.904714142429</v>
      </c>
      <c r="H48" s="24">
        <f t="shared" si="11"/>
        <v>21202.357071213642</v>
      </c>
      <c r="I48" s="24">
        <f t="shared" si="12"/>
        <v>28269.809428284858</v>
      </c>
      <c r="J48" s="24">
        <f t="shared" si="13"/>
        <v>35337.261785356066</v>
      </c>
    </row>
    <row r="49" spans="1:10" ht="15">
      <c r="A49" s="25">
        <v>1997</v>
      </c>
      <c r="B49" s="21" t="s">
        <v>8</v>
      </c>
      <c r="C49" s="23">
        <v>169.11</v>
      </c>
      <c r="D49" s="23">
        <f t="shared" si="15"/>
        <v>125.006112</v>
      </c>
      <c r="E49" s="23">
        <f t="shared" si="14"/>
        <v>101.8549800576</v>
      </c>
      <c r="F49" s="24">
        <f t="shared" si="9"/>
        <v>7097.960548311601</v>
      </c>
      <c r="G49" s="24">
        <f t="shared" si="10"/>
        <v>14195.921096623202</v>
      </c>
      <c r="H49" s="24">
        <f t="shared" si="11"/>
        <v>21293.881644934805</v>
      </c>
      <c r="I49" s="24">
        <f t="shared" si="12"/>
        <v>28391.842193246404</v>
      </c>
      <c r="J49" s="24">
        <f t="shared" si="13"/>
        <v>35489.80274155801</v>
      </c>
    </row>
    <row r="50" spans="1:10" ht="15">
      <c r="A50" s="25">
        <v>1997</v>
      </c>
      <c r="B50" s="21" t="s">
        <v>9</v>
      </c>
      <c r="C50" s="23">
        <v>169.84</v>
      </c>
      <c r="D50" s="23">
        <f t="shared" si="15"/>
        <v>125.545728</v>
      </c>
      <c r="E50" s="23">
        <f t="shared" si="14"/>
        <v>102.2946591744</v>
      </c>
      <c r="F50" s="24">
        <f t="shared" si="9"/>
        <v>7084.169174189235</v>
      </c>
      <c r="G50" s="24">
        <f t="shared" si="10"/>
        <v>14168.33834837847</v>
      </c>
      <c r="H50" s="24">
        <f t="shared" si="11"/>
        <v>21252.507522567703</v>
      </c>
      <c r="I50" s="24">
        <f t="shared" si="12"/>
        <v>28336.67669675694</v>
      </c>
      <c r="J50" s="24">
        <f t="shared" si="13"/>
        <v>35420.84587094617</v>
      </c>
    </row>
    <row r="51" spans="1:10" ht="15">
      <c r="A51" s="25">
        <v>1997</v>
      </c>
      <c r="B51" s="21" t="s">
        <v>10</v>
      </c>
      <c r="C51" s="23">
        <v>169.51</v>
      </c>
      <c r="D51" s="23">
        <f t="shared" si="15"/>
        <v>125.30179199999999</v>
      </c>
      <c r="E51" s="23">
        <f t="shared" si="14"/>
        <v>102.0959001216</v>
      </c>
      <c r="F51" s="24">
        <f t="shared" si="9"/>
        <v>7027.331995987964</v>
      </c>
      <c r="G51" s="24">
        <f t="shared" si="10"/>
        <v>14054.663991975927</v>
      </c>
      <c r="H51" s="24">
        <f t="shared" si="11"/>
        <v>21081.995987963892</v>
      </c>
      <c r="I51" s="24">
        <f t="shared" si="12"/>
        <v>28109.327983951855</v>
      </c>
      <c r="J51" s="24">
        <f t="shared" si="13"/>
        <v>35136.65997993982</v>
      </c>
    </row>
    <row r="52" spans="1:10" ht="15">
      <c r="A52" s="25">
        <v>1997</v>
      </c>
      <c r="B52" s="21" t="s">
        <v>11</v>
      </c>
      <c r="C52" s="23">
        <v>168.15</v>
      </c>
      <c r="D52" s="23">
        <f t="shared" si="15"/>
        <v>124.29648</v>
      </c>
      <c r="E52" s="23">
        <f t="shared" si="14"/>
        <v>101.276771904</v>
      </c>
      <c r="F52" s="24">
        <f t="shared" si="9"/>
        <v>7015.630224005349</v>
      </c>
      <c r="G52" s="24">
        <f t="shared" si="10"/>
        <v>14031.260448010698</v>
      </c>
      <c r="H52" s="24">
        <f t="shared" si="11"/>
        <v>21046.89067201605</v>
      </c>
      <c r="I52" s="24">
        <f t="shared" si="12"/>
        <v>28062.520896021397</v>
      </c>
      <c r="J52" s="24">
        <f t="shared" si="13"/>
        <v>35078.15112002675</v>
      </c>
    </row>
    <row r="53" spans="1:10" ht="15">
      <c r="A53" s="25">
        <v>1997</v>
      </c>
      <c r="B53" s="21" t="s">
        <v>12</v>
      </c>
      <c r="C53" s="23">
        <v>167.87</v>
      </c>
      <c r="D53" s="23">
        <f t="shared" si="15"/>
        <v>124.08950399999999</v>
      </c>
      <c r="E53" s="23">
        <f t="shared" si="14"/>
        <v>101.10812785919998</v>
      </c>
      <c r="F53" s="24">
        <f t="shared" si="9"/>
        <v>7005.600133734537</v>
      </c>
      <c r="G53" s="24">
        <f t="shared" si="10"/>
        <v>14011.200267469074</v>
      </c>
      <c r="H53" s="24">
        <f t="shared" si="11"/>
        <v>21016.80040120361</v>
      </c>
      <c r="I53" s="24">
        <f t="shared" si="12"/>
        <v>28022.400534938148</v>
      </c>
      <c r="J53" s="24">
        <f t="shared" si="13"/>
        <v>35028.000668672685</v>
      </c>
    </row>
    <row r="54" spans="1:10" ht="15">
      <c r="A54" s="25">
        <v>1997</v>
      </c>
      <c r="B54" s="21" t="s">
        <v>13</v>
      </c>
      <c r="C54" s="23">
        <v>167.63</v>
      </c>
      <c r="D54" s="23">
        <f t="shared" si="15"/>
        <v>123.91209599999999</v>
      </c>
      <c r="E54" s="23">
        <f t="shared" si="14"/>
        <v>100.96357582079999</v>
      </c>
      <c r="F54" s="24">
        <f t="shared" si="9"/>
        <v>7007.271815446338</v>
      </c>
      <c r="G54" s="24">
        <f t="shared" si="10"/>
        <v>14014.543630892676</v>
      </c>
      <c r="H54" s="24">
        <f t="shared" si="11"/>
        <v>21021.815446339016</v>
      </c>
      <c r="I54" s="24">
        <f t="shared" si="12"/>
        <v>28029.087261785353</v>
      </c>
      <c r="J54" s="24">
        <f t="shared" si="13"/>
        <v>35036.35907723169</v>
      </c>
    </row>
    <row r="55" spans="1:10" ht="15">
      <c r="A55" s="25">
        <v>1997</v>
      </c>
      <c r="B55" s="21" t="s">
        <v>14</v>
      </c>
      <c r="C55" s="23">
        <v>167.67</v>
      </c>
      <c r="D55" s="23">
        <f t="shared" si="15"/>
        <v>123.94166399999999</v>
      </c>
      <c r="E55" s="23">
        <f t="shared" si="14"/>
        <v>100.98766782719999</v>
      </c>
      <c r="F55" s="24">
        <f t="shared" si="9"/>
        <v>7038.615847542627</v>
      </c>
      <c r="G55" s="24">
        <f t="shared" si="10"/>
        <v>14077.231695085255</v>
      </c>
      <c r="H55" s="24">
        <f t="shared" si="11"/>
        <v>21115.847542627882</v>
      </c>
      <c r="I55" s="24">
        <f t="shared" si="12"/>
        <v>28154.46339017051</v>
      </c>
      <c r="J55" s="24">
        <f t="shared" si="13"/>
        <v>35193.07923771314</v>
      </c>
    </row>
    <row r="56" spans="1:10" ht="15">
      <c r="A56" s="25">
        <v>1997</v>
      </c>
      <c r="B56" s="21" t="s">
        <v>15</v>
      </c>
      <c r="C56" s="23">
        <v>168.42</v>
      </c>
      <c r="D56" s="23">
        <f t="shared" si="15"/>
        <v>124.49606399999999</v>
      </c>
      <c r="E56" s="23">
        <f t="shared" si="14"/>
        <v>101.43939294719999</v>
      </c>
      <c r="F56" s="24">
        <f t="shared" si="9"/>
        <v>7047.392176529589</v>
      </c>
      <c r="G56" s="24">
        <f t="shared" si="10"/>
        <v>14094.784353059178</v>
      </c>
      <c r="H56" s="24">
        <f t="shared" si="11"/>
        <v>21142.176529588767</v>
      </c>
      <c r="I56" s="24">
        <f t="shared" si="12"/>
        <v>28189.568706118356</v>
      </c>
      <c r="J56" s="24">
        <f t="shared" si="13"/>
        <v>35236.960882647945</v>
      </c>
    </row>
    <row r="57" spans="1:10" ht="15">
      <c r="A57" s="25">
        <v>1997</v>
      </c>
      <c r="B57" s="21" t="s">
        <v>16</v>
      </c>
      <c r="C57" s="23">
        <v>168.63</v>
      </c>
      <c r="D57" s="23">
        <f t="shared" si="15"/>
        <v>124.65129599999999</v>
      </c>
      <c r="E57" s="23">
        <f t="shared" si="14"/>
        <v>101.56587598079999</v>
      </c>
      <c r="F57" s="24">
        <f t="shared" si="9"/>
        <v>6995.152123035774</v>
      </c>
      <c r="G57" s="24">
        <f t="shared" si="10"/>
        <v>13990.304246071548</v>
      </c>
      <c r="H57" s="24">
        <f t="shared" si="11"/>
        <v>20985.456369107324</v>
      </c>
      <c r="I57" s="24">
        <f t="shared" si="12"/>
        <v>27980.608492143096</v>
      </c>
      <c r="J57" s="24">
        <f t="shared" si="13"/>
        <v>34975.76061517887</v>
      </c>
    </row>
    <row r="58" spans="1:10" ht="15">
      <c r="A58" s="25">
        <v>1996</v>
      </c>
      <c r="B58" s="21" t="s">
        <v>5</v>
      </c>
      <c r="C58" s="23">
        <v>167.38</v>
      </c>
      <c r="D58" s="23">
        <v>123.79</v>
      </c>
      <c r="E58" s="23">
        <f t="shared" si="14"/>
        <v>100.864092</v>
      </c>
      <c r="F58" s="24">
        <f t="shared" si="9"/>
        <v>6986.375794048812</v>
      </c>
      <c r="G58" s="24">
        <f t="shared" si="10"/>
        <v>13972.751588097624</v>
      </c>
      <c r="H58" s="24">
        <f t="shared" si="11"/>
        <v>20959.12738214644</v>
      </c>
      <c r="I58" s="24">
        <f t="shared" si="12"/>
        <v>27945.50317619525</v>
      </c>
      <c r="J58" s="24">
        <f t="shared" si="13"/>
        <v>34931.87897024406</v>
      </c>
    </row>
    <row r="59" spans="1:10" ht="15">
      <c r="A59" s="25">
        <v>1996</v>
      </c>
      <c r="B59" s="21" t="s">
        <v>6</v>
      </c>
      <c r="C59" s="23">
        <v>167.17</v>
      </c>
      <c r="D59" s="23">
        <f t="shared" si="15"/>
        <v>123.57206399999998</v>
      </c>
      <c r="E59" s="23">
        <f t="shared" si="14"/>
        <v>100.68651774719999</v>
      </c>
      <c r="F59" s="24">
        <f t="shared" si="9"/>
        <v>6974.674022066198</v>
      </c>
      <c r="G59" s="24">
        <f t="shared" si="10"/>
        <v>13949.348044132395</v>
      </c>
      <c r="H59" s="24">
        <f t="shared" si="11"/>
        <v>20924.022066198595</v>
      </c>
      <c r="I59" s="24">
        <f t="shared" si="12"/>
        <v>27898.69608826479</v>
      </c>
      <c r="J59" s="24">
        <f t="shared" si="13"/>
        <v>34873.37011033099</v>
      </c>
    </row>
    <row r="60" spans="1:10" ht="15">
      <c r="A60" s="25">
        <v>1996</v>
      </c>
      <c r="B60" s="21" t="s">
        <v>7</v>
      </c>
      <c r="C60" s="23">
        <v>166.89</v>
      </c>
      <c r="D60" s="23">
        <v>123.38</v>
      </c>
      <c r="E60" s="23">
        <f t="shared" si="14"/>
        <v>100.530024</v>
      </c>
      <c r="F60" s="24">
        <f t="shared" si="9"/>
        <v>6955.031761952523</v>
      </c>
      <c r="G60" s="24">
        <f t="shared" si="10"/>
        <v>13910.063523905046</v>
      </c>
      <c r="H60" s="24">
        <f t="shared" si="11"/>
        <v>20865.095285857573</v>
      </c>
      <c r="I60" s="24">
        <f t="shared" si="12"/>
        <v>27820.127047810092</v>
      </c>
      <c r="J60" s="24">
        <f t="shared" si="13"/>
        <v>34775.158809762615</v>
      </c>
    </row>
    <row r="61" spans="1:10" ht="15">
      <c r="A61" s="25">
        <v>1996</v>
      </c>
      <c r="B61" s="21" t="s">
        <v>8</v>
      </c>
      <c r="C61" s="23">
        <v>166.42</v>
      </c>
      <c r="D61" s="23">
        <f t="shared" si="15"/>
        <v>123.01766399999998</v>
      </c>
      <c r="E61" s="23">
        <f t="shared" si="14"/>
        <v>100.23479262719998</v>
      </c>
      <c r="F61" s="24">
        <f t="shared" si="9"/>
        <v>6969.241056502842</v>
      </c>
      <c r="G61" s="24">
        <f t="shared" si="10"/>
        <v>13938.482113005684</v>
      </c>
      <c r="H61" s="24">
        <f t="shared" si="11"/>
        <v>20907.723169508525</v>
      </c>
      <c r="I61" s="24">
        <f t="shared" si="12"/>
        <v>27876.96422601137</v>
      </c>
      <c r="J61" s="24">
        <f t="shared" si="13"/>
        <v>34846.20528251421</v>
      </c>
    </row>
    <row r="62" spans="1:10" ht="15">
      <c r="A62" s="25">
        <v>1996</v>
      </c>
      <c r="B62" s="21" t="s">
        <v>9</v>
      </c>
      <c r="C62" s="23">
        <v>166.76</v>
      </c>
      <c r="D62" s="23">
        <f t="shared" si="15"/>
        <v>123.26899199999998</v>
      </c>
      <c r="E62" s="23">
        <f t="shared" si="14"/>
        <v>100.43957468159998</v>
      </c>
      <c r="F62" s="24">
        <f t="shared" si="9"/>
        <v>6952.10631895687</v>
      </c>
      <c r="G62" s="24">
        <f t="shared" si="10"/>
        <v>13904.21263791374</v>
      </c>
      <c r="H62" s="24">
        <f t="shared" si="11"/>
        <v>20856.31895687061</v>
      </c>
      <c r="I62" s="24">
        <f t="shared" si="12"/>
        <v>27808.42527582748</v>
      </c>
      <c r="J62" s="24">
        <f t="shared" si="13"/>
        <v>34760.531594784356</v>
      </c>
    </row>
    <row r="63" spans="1:10" ht="15">
      <c r="A63" s="25">
        <v>1996</v>
      </c>
      <c r="B63" s="21" t="s">
        <v>10</v>
      </c>
      <c r="C63" s="23">
        <v>166.35</v>
      </c>
      <c r="D63" s="23">
        <f t="shared" si="15"/>
        <v>122.96592</v>
      </c>
      <c r="E63" s="23">
        <f t="shared" si="14"/>
        <v>100.192631616</v>
      </c>
      <c r="F63" s="24">
        <f t="shared" si="9"/>
        <v>6906.970912738215</v>
      </c>
      <c r="G63" s="24">
        <f t="shared" si="10"/>
        <v>13813.94182547643</v>
      </c>
      <c r="H63" s="24">
        <f t="shared" si="11"/>
        <v>20720.912738214643</v>
      </c>
      <c r="I63" s="24">
        <f t="shared" si="12"/>
        <v>27627.88365095286</v>
      </c>
      <c r="J63" s="24">
        <f t="shared" si="13"/>
        <v>34534.85456369108</v>
      </c>
    </row>
    <row r="64" spans="1:10" ht="15">
      <c r="A64" s="25">
        <v>1996</v>
      </c>
      <c r="B64" s="21" t="s">
        <v>11</v>
      </c>
      <c r="C64" s="23">
        <v>165.27</v>
      </c>
      <c r="D64" s="23">
        <f t="shared" si="15"/>
        <v>122.167584</v>
      </c>
      <c r="E64" s="23">
        <f t="shared" si="14"/>
        <v>99.5421474432</v>
      </c>
      <c r="F64" s="24">
        <f t="shared" si="9"/>
        <v>6906.552992310264</v>
      </c>
      <c r="G64" s="24">
        <f t="shared" si="10"/>
        <v>13813.105984620528</v>
      </c>
      <c r="H64" s="24">
        <f t="shared" si="11"/>
        <v>20719.658976930794</v>
      </c>
      <c r="I64" s="24">
        <f t="shared" si="12"/>
        <v>27626.211969241056</v>
      </c>
      <c r="J64" s="24">
        <f t="shared" si="13"/>
        <v>34532.76496155132</v>
      </c>
    </row>
    <row r="65" spans="1:10" ht="15">
      <c r="A65" s="25">
        <v>1996</v>
      </c>
      <c r="B65" s="21" t="s">
        <v>12</v>
      </c>
      <c r="C65" s="23">
        <v>165.26</v>
      </c>
      <c r="D65" s="23">
        <f t="shared" si="15"/>
        <v>122.160192</v>
      </c>
      <c r="E65" s="23">
        <f t="shared" si="14"/>
        <v>99.5361244416</v>
      </c>
      <c r="F65" s="24">
        <f t="shared" si="9"/>
        <v>6918.2547642928785</v>
      </c>
      <c r="G65" s="24">
        <f t="shared" si="10"/>
        <v>13836.509528585757</v>
      </c>
      <c r="H65" s="24">
        <f t="shared" si="11"/>
        <v>20754.764292878637</v>
      </c>
      <c r="I65" s="24">
        <f t="shared" si="12"/>
        <v>27673.019057171514</v>
      </c>
      <c r="J65" s="24">
        <f t="shared" si="13"/>
        <v>34591.27382146439</v>
      </c>
    </row>
    <row r="66" spans="1:10" ht="15">
      <c r="A66" s="25">
        <v>1996</v>
      </c>
      <c r="B66" s="21" t="s">
        <v>13</v>
      </c>
      <c r="C66" s="23">
        <v>165.54</v>
      </c>
      <c r="D66" s="23">
        <f t="shared" si="15"/>
        <v>122.36716799999999</v>
      </c>
      <c r="E66" s="23">
        <f t="shared" si="14"/>
        <v>99.70476848639998</v>
      </c>
      <c r="F66" s="24">
        <f t="shared" si="9"/>
        <v>6906.552992310264</v>
      </c>
      <c r="G66" s="24">
        <f t="shared" si="10"/>
        <v>13813.105984620528</v>
      </c>
      <c r="H66" s="24">
        <f t="shared" si="11"/>
        <v>20719.658976930794</v>
      </c>
      <c r="I66" s="24">
        <f t="shared" si="12"/>
        <v>27626.211969241056</v>
      </c>
      <c r="J66" s="24">
        <f t="shared" si="13"/>
        <v>34532.76496155132</v>
      </c>
    </row>
    <row r="67" spans="1:10" ht="15">
      <c r="A67" s="25">
        <v>1996</v>
      </c>
      <c r="B67" s="21" t="s">
        <v>14</v>
      </c>
      <c r="C67" s="23">
        <v>165.26</v>
      </c>
      <c r="D67" s="23">
        <f t="shared" si="15"/>
        <v>122.160192</v>
      </c>
      <c r="E67" s="23">
        <f t="shared" si="14"/>
        <v>99.5361244416</v>
      </c>
      <c r="F67" s="24">
        <f t="shared" si="9"/>
        <v>6901.955867602808</v>
      </c>
      <c r="G67" s="24">
        <f t="shared" si="10"/>
        <v>13803.911735205616</v>
      </c>
      <c r="H67" s="24">
        <f t="shared" si="11"/>
        <v>20705.867602808426</v>
      </c>
      <c r="I67" s="24">
        <f t="shared" si="12"/>
        <v>27607.823470411233</v>
      </c>
      <c r="J67" s="24">
        <f t="shared" si="13"/>
        <v>34509.77933801404</v>
      </c>
    </row>
    <row r="68" spans="1:10" ht="15">
      <c r="A68" s="25">
        <v>1996</v>
      </c>
      <c r="B68" s="21" t="s">
        <v>15</v>
      </c>
      <c r="C68" s="23">
        <v>165.15</v>
      </c>
      <c r="D68" s="23">
        <f t="shared" si="15"/>
        <v>122.07888</v>
      </c>
      <c r="E68" s="23">
        <f t="shared" si="14"/>
        <v>99.46987142399999</v>
      </c>
      <c r="F68" s="24">
        <f t="shared" si="9"/>
        <v>6888.5824139083925</v>
      </c>
      <c r="G68" s="24">
        <f t="shared" si="10"/>
        <v>13777.164827816785</v>
      </c>
      <c r="H68" s="24">
        <f t="shared" si="11"/>
        <v>20665.747241725174</v>
      </c>
      <c r="I68" s="24">
        <f t="shared" si="12"/>
        <v>27554.32965563357</v>
      </c>
      <c r="J68" s="24">
        <f t="shared" si="13"/>
        <v>34442.91206954196</v>
      </c>
    </row>
    <row r="69" spans="1:10" ht="15">
      <c r="A69" s="25">
        <v>1996</v>
      </c>
      <c r="B69" s="21" t="s">
        <v>16</v>
      </c>
      <c r="C69" s="23">
        <v>164.83</v>
      </c>
      <c r="D69" s="23">
        <f t="shared" si="15"/>
        <v>121.842336</v>
      </c>
      <c r="E69" s="23">
        <f t="shared" si="14"/>
        <v>99.2771353728</v>
      </c>
      <c r="F69" s="24">
        <f t="shared" si="9"/>
        <v>6826.312270143764</v>
      </c>
      <c r="G69" s="24">
        <f t="shared" si="10"/>
        <v>13652.624540287528</v>
      </c>
      <c r="H69" s="24">
        <f t="shared" si="11"/>
        <v>20478.936810431293</v>
      </c>
      <c r="I69" s="24">
        <f t="shared" si="12"/>
        <v>27305.249080575057</v>
      </c>
      <c r="J69" s="24">
        <f t="shared" si="13"/>
        <v>34131.561350718825</v>
      </c>
    </row>
    <row r="70" spans="1:10" ht="15">
      <c r="A70" s="25">
        <v>1995</v>
      </c>
      <c r="B70" s="21" t="s">
        <v>5</v>
      </c>
      <c r="C70" s="23">
        <v>163.34</v>
      </c>
      <c r="D70" s="23">
        <f t="shared" si="15"/>
        <v>120.740928</v>
      </c>
      <c r="E70" s="23">
        <f t="shared" si="14"/>
        <v>98.37970813439999</v>
      </c>
      <c r="F70" s="24">
        <f t="shared" si="9"/>
        <v>6825.058508859913</v>
      </c>
      <c r="G70" s="24">
        <f t="shared" si="10"/>
        <v>13650.117017719826</v>
      </c>
      <c r="H70" s="24">
        <f t="shared" si="11"/>
        <v>20475.17552657974</v>
      </c>
      <c r="I70" s="24">
        <f t="shared" si="12"/>
        <v>27300.23403543965</v>
      </c>
      <c r="J70" s="24">
        <f t="shared" si="13"/>
        <v>34125.29254429956</v>
      </c>
    </row>
    <row r="71" spans="1:10" ht="15">
      <c r="A71" s="25">
        <v>1995</v>
      </c>
      <c r="B71" s="21" t="s">
        <v>6</v>
      </c>
      <c r="C71" s="23">
        <v>163.31</v>
      </c>
      <c r="D71" s="23">
        <f t="shared" si="15"/>
        <v>120.718752</v>
      </c>
      <c r="E71" s="23">
        <f t="shared" si="14"/>
        <v>98.3616391296</v>
      </c>
      <c r="F71" s="24">
        <f t="shared" si="9"/>
        <v>6807.923771313942</v>
      </c>
      <c r="G71" s="24">
        <f t="shared" si="10"/>
        <v>13615.847542627884</v>
      </c>
      <c r="H71" s="24">
        <f t="shared" si="11"/>
        <v>20423.771313941827</v>
      </c>
      <c r="I71" s="24">
        <f t="shared" si="12"/>
        <v>27231.695085255767</v>
      </c>
      <c r="J71" s="24">
        <f t="shared" si="13"/>
        <v>34039.61885656971</v>
      </c>
    </row>
    <row r="72" spans="1:10" ht="15">
      <c r="A72" s="25">
        <v>1995</v>
      </c>
      <c r="B72" s="21" t="s">
        <v>7</v>
      </c>
      <c r="C72" s="23">
        <v>162.9</v>
      </c>
      <c r="D72" s="23">
        <f t="shared" si="15"/>
        <v>120.41568</v>
      </c>
      <c r="E72" s="23">
        <f t="shared" si="14"/>
        <v>98.11469606399999</v>
      </c>
      <c r="F72" s="24">
        <f t="shared" si="9"/>
        <v>6820.461384152457</v>
      </c>
      <c r="G72" s="24">
        <f t="shared" si="10"/>
        <v>13640.922768304914</v>
      </c>
      <c r="H72" s="24">
        <f t="shared" si="11"/>
        <v>20461.384152457373</v>
      </c>
      <c r="I72" s="24">
        <f t="shared" si="12"/>
        <v>27281.845536609828</v>
      </c>
      <c r="J72" s="24">
        <f t="shared" si="13"/>
        <v>34102.30692076228</v>
      </c>
    </row>
    <row r="73" spans="1:10" ht="15">
      <c r="A73" s="25">
        <v>1995</v>
      </c>
      <c r="B73" s="21" t="s">
        <v>8</v>
      </c>
      <c r="C73" s="23">
        <v>163.2</v>
      </c>
      <c r="D73" s="23">
        <f t="shared" si="15"/>
        <v>120.63743999999998</v>
      </c>
      <c r="E73" s="23">
        <f t="shared" si="14"/>
        <v>98.29538611199999</v>
      </c>
      <c r="F73" s="24">
        <f t="shared" si="9"/>
        <v>6838.0140421263795</v>
      </c>
      <c r="G73" s="24">
        <f t="shared" si="10"/>
        <v>13676.028084252759</v>
      </c>
      <c r="H73" s="24">
        <f t="shared" si="11"/>
        <v>20514.042126379136</v>
      </c>
      <c r="I73" s="24">
        <f t="shared" si="12"/>
        <v>27352.056168505518</v>
      </c>
      <c r="J73" s="24">
        <f t="shared" si="13"/>
        <v>34190.07021063189</v>
      </c>
    </row>
    <row r="74" spans="1:10" ht="15">
      <c r="A74" s="25">
        <v>1995</v>
      </c>
      <c r="B74" s="21" t="s">
        <v>9</v>
      </c>
      <c r="C74" s="23">
        <v>163.62</v>
      </c>
      <c r="D74" s="23">
        <f t="shared" si="15"/>
        <v>120.947904</v>
      </c>
      <c r="E74" s="23">
        <f t="shared" si="14"/>
        <v>98.5483521792</v>
      </c>
      <c r="F74" s="24">
        <f t="shared" si="9"/>
        <v>6821.2972250083585</v>
      </c>
      <c r="G74" s="24">
        <f t="shared" si="10"/>
        <v>13642.594450016717</v>
      </c>
      <c r="H74" s="24">
        <f t="shared" si="11"/>
        <v>20463.891675025076</v>
      </c>
      <c r="I74" s="24">
        <f t="shared" si="12"/>
        <v>27285.188900033434</v>
      </c>
      <c r="J74" s="24">
        <f t="shared" si="13"/>
        <v>34106.48612504179</v>
      </c>
    </row>
    <row r="75" spans="1:10" ht="15">
      <c r="A75" s="25">
        <v>1995</v>
      </c>
      <c r="B75" s="21" t="s">
        <v>10</v>
      </c>
      <c r="C75" s="23">
        <v>163.22</v>
      </c>
      <c r="D75" s="23">
        <f t="shared" si="15"/>
        <v>120.65222399999999</v>
      </c>
      <c r="E75" s="23">
        <f t="shared" si="14"/>
        <v>98.30743211519999</v>
      </c>
      <c r="F75" s="24">
        <f t="shared" si="9"/>
        <v>6784.938147776663</v>
      </c>
      <c r="G75" s="24">
        <f t="shared" si="10"/>
        <v>13569.876295553326</v>
      </c>
      <c r="H75" s="24">
        <f t="shared" si="11"/>
        <v>20354.81444332999</v>
      </c>
      <c r="I75" s="24">
        <f t="shared" si="12"/>
        <v>27139.75259110665</v>
      </c>
      <c r="J75" s="24">
        <f t="shared" si="13"/>
        <v>33924.69073888331</v>
      </c>
    </row>
    <row r="76" spans="1:10" ht="15">
      <c r="A76" s="25">
        <v>1995</v>
      </c>
      <c r="B76" s="21" t="s">
        <v>11</v>
      </c>
      <c r="C76" s="23">
        <v>162.35</v>
      </c>
      <c r="D76" s="23">
        <f t="shared" si="15"/>
        <v>120.00912</v>
      </c>
      <c r="E76" s="23">
        <f t="shared" si="14"/>
        <v>97.78343097599999</v>
      </c>
      <c r="F76" s="24">
        <f t="shared" si="9"/>
        <v>6776.997659645604</v>
      </c>
      <c r="G76" s="24">
        <f t="shared" si="10"/>
        <v>13553.995319291207</v>
      </c>
      <c r="H76" s="24">
        <f t="shared" si="11"/>
        <v>20330.99297893681</v>
      </c>
      <c r="I76" s="24">
        <f t="shared" si="12"/>
        <v>27107.990638582414</v>
      </c>
      <c r="J76" s="24">
        <f t="shared" si="13"/>
        <v>33884.98829822802</v>
      </c>
    </row>
    <row r="77" spans="1:10" ht="15">
      <c r="A77" s="25">
        <v>1995</v>
      </c>
      <c r="B77" s="21" t="s">
        <v>12</v>
      </c>
      <c r="C77" s="23">
        <v>162.16</v>
      </c>
      <c r="D77" s="23">
        <v>119.88</v>
      </c>
      <c r="E77" s="23">
        <f aca="true" t="shared" si="16" ref="E77:E93">D77*0.8148</f>
        <v>97.67822399999999</v>
      </c>
      <c r="F77" s="24">
        <f t="shared" si="9"/>
        <v>6779.923102641257</v>
      </c>
      <c r="G77" s="24">
        <f t="shared" si="10"/>
        <v>13559.846205282514</v>
      </c>
      <c r="H77" s="24">
        <f t="shared" si="11"/>
        <v>20339.769307923772</v>
      </c>
      <c r="I77" s="24">
        <f t="shared" si="12"/>
        <v>27119.69241056503</v>
      </c>
      <c r="J77" s="24">
        <f t="shared" si="13"/>
        <v>33899.615513206285</v>
      </c>
    </row>
    <row r="78" spans="1:10" ht="15">
      <c r="A78" s="25">
        <v>1995</v>
      </c>
      <c r="B78" s="21" t="s">
        <v>13</v>
      </c>
      <c r="C78" s="23">
        <v>162.23</v>
      </c>
      <c r="D78" s="23">
        <f t="shared" si="15"/>
        <v>119.92041599999999</v>
      </c>
      <c r="E78" s="23">
        <f t="shared" si="16"/>
        <v>97.71115495679999</v>
      </c>
      <c r="F78" s="24">
        <f t="shared" si="9"/>
        <v>6769.057171514543</v>
      </c>
      <c r="G78" s="24">
        <f t="shared" si="10"/>
        <v>13538.114343029087</v>
      </c>
      <c r="H78" s="24">
        <f t="shared" si="11"/>
        <v>20307.171514543632</v>
      </c>
      <c r="I78" s="24">
        <f t="shared" si="12"/>
        <v>27076.228686058173</v>
      </c>
      <c r="J78" s="24">
        <f t="shared" si="13"/>
        <v>33845.285857572715</v>
      </c>
    </row>
    <row r="79" spans="1:10" ht="15">
      <c r="A79" s="25">
        <v>1995</v>
      </c>
      <c r="B79" s="21" t="s">
        <v>14</v>
      </c>
      <c r="C79" s="23">
        <v>161.97</v>
      </c>
      <c r="D79" s="23">
        <f t="shared" si="15"/>
        <v>119.728224</v>
      </c>
      <c r="E79" s="23">
        <f t="shared" si="16"/>
        <v>97.5545569152</v>
      </c>
      <c r="F79" s="24">
        <f t="shared" si="9"/>
        <v>6756.1016382480775</v>
      </c>
      <c r="G79" s="24">
        <f t="shared" si="10"/>
        <v>13512.203276496155</v>
      </c>
      <c r="H79" s="24">
        <f t="shared" si="11"/>
        <v>20268.304914744233</v>
      </c>
      <c r="I79" s="24">
        <f t="shared" si="12"/>
        <v>27024.40655299231</v>
      </c>
      <c r="J79" s="24">
        <f t="shared" si="13"/>
        <v>33780.50819124039</v>
      </c>
    </row>
    <row r="80" spans="1:10" ht="15">
      <c r="A80" s="25">
        <v>1995</v>
      </c>
      <c r="B80" s="21" t="s">
        <v>15</v>
      </c>
      <c r="C80" s="23">
        <v>161.66</v>
      </c>
      <c r="D80" s="23">
        <v>119.83</v>
      </c>
      <c r="E80" s="23">
        <f t="shared" si="16"/>
        <v>97.637484</v>
      </c>
      <c r="F80" s="24">
        <f t="shared" si="9"/>
        <v>6727.683049147442</v>
      </c>
      <c r="G80" s="24">
        <f t="shared" si="10"/>
        <v>13455.366098294884</v>
      </c>
      <c r="H80" s="24">
        <f t="shared" si="11"/>
        <v>20183.049147442325</v>
      </c>
      <c r="I80" s="24">
        <f t="shared" si="12"/>
        <v>26910.732196589768</v>
      </c>
      <c r="J80" s="24">
        <f t="shared" si="13"/>
        <v>33638.41524573721</v>
      </c>
    </row>
    <row r="81" spans="1:10" ht="15">
      <c r="A81" s="25">
        <v>1995</v>
      </c>
      <c r="B81" s="21" t="s">
        <v>16</v>
      </c>
      <c r="C81" s="23">
        <v>160.98</v>
      </c>
      <c r="D81" s="23">
        <v>119.5</v>
      </c>
      <c r="E81" s="23">
        <f t="shared" si="16"/>
        <v>97.3686</v>
      </c>
      <c r="F81" s="24">
        <f t="shared" si="9"/>
        <v>6726.01136743564</v>
      </c>
      <c r="G81" s="24">
        <f t="shared" si="10"/>
        <v>13452.02273487128</v>
      </c>
      <c r="H81" s="24">
        <f t="shared" si="11"/>
        <v>20178.03410230692</v>
      </c>
      <c r="I81" s="24">
        <f t="shared" si="12"/>
        <v>26904.04546974256</v>
      </c>
      <c r="J81" s="24">
        <f t="shared" si="13"/>
        <v>33630.0568371782</v>
      </c>
    </row>
    <row r="82" spans="1:10" ht="15">
      <c r="A82" s="25">
        <v>1994</v>
      </c>
      <c r="B82" s="21" t="s">
        <v>5</v>
      </c>
      <c r="C82" s="23">
        <v>160.94</v>
      </c>
      <c r="D82" s="23">
        <v>119</v>
      </c>
      <c r="E82" s="23">
        <f t="shared" si="16"/>
        <v>96.96119999999999</v>
      </c>
      <c r="F82" s="24">
        <f t="shared" si="9"/>
        <v>6726.01136743564</v>
      </c>
      <c r="G82" s="24">
        <f t="shared" si="10"/>
        <v>13452.02273487128</v>
      </c>
      <c r="H82" s="24">
        <f t="shared" si="11"/>
        <v>20178.03410230692</v>
      </c>
      <c r="I82" s="24">
        <f t="shared" si="12"/>
        <v>26904.04546974256</v>
      </c>
      <c r="J82" s="24">
        <f t="shared" si="13"/>
        <v>33630.0568371782</v>
      </c>
    </row>
    <row r="83" spans="1:10" ht="15">
      <c r="A83" s="25">
        <v>1994</v>
      </c>
      <c r="B83" s="21" t="s">
        <v>6</v>
      </c>
      <c r="C83" s="23">
        <v>160.94</v>
      </c>
      <c r="D83" s="23">
        <f>C83*0.7392</f>
        <v>118.966848</v>
      </c>
      <c r="E83" s="23">
        <f t="shared" si="16"/>
        <v>96.9341877504</v>
      </c>
      <c r="F83" s="24">
        <f t="shared" si="9"/>
        <v>6740.220661985958</v>
      </c>
      <c r="G83" s="24">
        <f t="shared" si="10"/>
        <v>13480.441323971916</v>
      </c>
      <c r="H83" s="24">
        <f t="shared" si="11"/>
        <v>20220.661985957875</v>
      </c>
      <c r="I83" s="24">
        <f t="shared" si="12"/>
        <v>26960.882647943832</v>
      </c>
      <c r="J83" s="24">
        <f t="shared" si="13"/>
        <v>33701.103309929786</v>
      </c>
    </row>
    <row r="84" spans="1:10" ht="15">
      <c r="A84" s="25">
        <v>1994</v>
      </c>
      <c r="B84" s="21" t="s">
        <v>7</v>
      </c>
      <c r="C84" s="23">
        <v>161.28</v>
      </c>
      <c r="D84" s="23">
        <v>118.97</v>
      </c>
      <c r="E84" s="23">
        <f t="shared" si="16"/>
        <v>96.93675599999999</v>
      </c>
      <c r="F84" s="24">
        <f t="shared" si="9"/>
        <v>6751.504513540622</v>
      </c>
      <c r="G84" s="24">
        <f t="shared" si="10"/>
        <v>13503.009027081243</v>
      </c>
      <c r="H84" s="24">
        <f t="shared" si="11"/>
        <v>20254.513540621865</v>
      </c>
      <c r="I84" s="24">
        <f t="shared" si="12"/>
        <v>27006.018054162487</v>
      </c>
      <c r="J84" s="24">
        <f t="shared" si="13"/>
        <v>33757.52256770311</v>
      </c>
    </row>
    <row r="85" spans="1:10" ht="15">
      <c r="A85" s="25">
        <v>1994</v>
      </c>
      <c r="B85" s="21" t="s">
        <v>8</v>
      </c>
      <c r="C85" s="23">
        <v>161.55</v>
      </c>
      <c r="D85" s="23">
        <v>119.22</v>
      </c>
      <c r="E85" s="23">
        <f t="shared" si="16"/>
        <v>97.140456</v>
      </c>
      <c r="F85" s="24">
        <f t="shared" si="9"/>
        <v>6740.638582413909</v>
      </c>
      <c r="G85" s="24">
        <f t="shared" si="10"/>
        <v>13481.277164827818</v>
      </c>
      <c r="H85" s="24">
        <f t="shared" si="11"/>
        <v>20221.915747241725</v>
      </c>
      <c r="I85" s="24">
        <f t="shared" si="12"/>
        <v>26962.554329655635</v>
      </c>
      <c r="J85" s="24">
        <f t="shared" si="13"/>
        <v>33703.19291206954</v>
      </c>
    </row>
    <row r="86" spans="1:10" ht="15">
      <c r="A86" s="25">
        <v>1994</v>
      </c>
      <c r="B86" s="21" t="s">
        <v>9</v>
      </c>
      <c r="C86" s="23">
        <v>161.29</v>
      </c>
      <c r="D86" s="23">
        <v>119.42</v>
      </c>
      <c r="E86" s="23">
        <f t="shared" si="16"/>
        <v>97.303416</v>
      </c>
      <c r="F86" s="24">
        <f t="shared" si="9"/>
        <v>6699.682380474757</v>
      </c>
      <c r="G86" s="24">
        <f t="shared" si="10"/>
        <v>13399.364760949515</v>
      </c>
      <c r="H86" s="24">
        <f aca="true" t="shared" si="17" ref="H86:H92">15000*$C87/119.64</f>
        <v>20099.04714142427</v>
      </c>
      <c r="I86" s="24">
        <f aca="true" t="shared" si="18" ref="I86:I92">20000*$C87/119.64</f>
        <v>26798.72952189903</v>
      </c>
      <c r="J86" s="24">
        <f aca="true" t="shared" si="19" ref="J86:J92">25000*$C87/119.64</f>
        <v>33498.41190237379</v>
      </c>
    </row>
    <row r="87" spans="1:10" ht="15">
      <c r="A87" s="25">
        <v>1994</v>
      </c>
      <c r="B87" s="21" t="s">
        <v>10</v>
      </c>
      <c r="C87" s="23">
        <v>160.31</v>
      </c>
      <c r="D87" s="23">
        <v>119.23</v>
      </c>
      <c r="E87" s="23">
        <f t="shared" si="16"/>
        <v>97.148604</v>
      </c>
      <c r="F87" s="24">
        <f aca="true" t="shared" si="20" ref="F87:F92">5000*$C88/119.64</f>
        <v>6685.47308592444</v>
      </c>
      <c r="G87" s="24">
        <f aca="true" t="shared" si="21" ref="G87:G92">10000*$C88/119.64</f>
        <v>13370.94617184888</v>
      </c>
      <c r="H87" s="24">
        <f t="shared" si="17"/>
        <v>20056.41925777332</v>
      </c>
      <c r="I87" s="24">
        <f t="shared" si="18"/>
        <v>26741.89234369776</v>
      </c>
      <c r="J87" s="24">
        <f t="shared" si="19"/>
        <v>33427.3654296222</v>
      </c>
    </row>
    <row r="88" spans="1:10" ht="15">
      <c r="A88" s="25">
        <v>1994</v>
      </c>
      <c r="B88" s="21" t="s">
        <v>11</v>
      </c>
      <c r="C88" s="23">
        <v>159.97</v>
      </c>
      <c r="D88" s="23">
        <v>118.5</v>
      </c>
      <c r="E88" s="23">
        <f t="shared" si="16"/>
        <v>96.5538</v>
      </c>
      <c r="F88" s="24">
        <f t="shared" si="20"/>
        <v>6665.830825810765</v>
      </c>
      <c r="G88" s="24">
        <f t="shared" si="21"/>
        <v>13331.66165162153</v>
      </c>
      <c r="H88" s="24">
        <f t="shared" si="17"/>
        <v>19997.492477432297</v>
      </c>
      <c r="I88" s="24">
        <f t="shared" si="18"/>
        <v>26663.32330324306</v>
      </c>
      <c r="J88" s="24">
        <f t="shared" si="19"/>
        <v>33329.15412905383</v>
      </c>
    </row>
    <row r="89" spans="1:10" ht="15">
      <c r="A89" s="25">
        <v>1994</v>
      </c>
      <c r="B89" s="21" t="s">
        <v>12</v>
      </c>
      <c r="C89" s="23">
        <v>159.5</v>
      </c>
      <c r="D89" s="23">
        <v>118.25</v>
      </c>
      <c r="E89" s="23">
        <f t="shared" si="16"/>
        <v>96.3501</v>
      </c>
      <c r="F89" s="24">
        <f t="shared" si="20"/>
        <v>6653.29321297225</v>
      </c>
      <c r="G89" s="24">
        <f t="shared" si="21"/>
        <v>13306.5864259445</v>
      </c>
      <c r="H89" s="24">
        <f t="shared" si="17"/>
        <v>19959.87963891675</v>
      </c>
      <c r="I89" s="24">
        <f t="shared" si="18"/>
        <v>26613.172851889</v>
      </c>
      <c r="J89" s="24">
        <f t="shared" si="19"/>
        <v>33266.46606486125</v>
      </c>
    </row>
    <row r="90" spans="1:10" ht="15">
      <c r="A90" s="25">
        <v>1994</v>
      </c>
      <c r="B90" s="21" t="s">
        <v>13</v>
      </c>
      <c r="C90" s="23">
        <v>159.2</v>
      </c>
      <c r="D90" s="23">
        <v>117.9</v>
      </c>
      <c r="E90" s="23">
        <f t="shared" si="16"/>
        <v>96.06492</v>
      </c>
      <c r="F90" s="24">
        <f t="shared" si="20"/>
        <v>6653.7111334002</v>
      </c>
      <c r="G90" s="24">
        <f t="shared" si="21"/>
        <v>13307.4222668004</v>
      </c>
      <c r="H90" s="24">
        <f t="shared" si="17"/>
        <v>19961.1334002006</v>
      </c>
      <c r="I90" s="24">
        <f t="shared" si="18"/>
        <v>26614.8445336008</v>
      </c>
      <c r="J90" s="24">
        <f t="shared" si="19"/>
        <v>33268.555667001005</v>
      </c>
    </row>
    <row r="91" spans="1:10" ht="15">
      <c r="A91" s="25">
        <v>1994</v>
      </c>
      <c r="B91" s="21" t="s">
        <v>14</v>
      </c>
      <c r="C91" s="23">
        <v>159.21</v>
      </c>
      <c r="D91" s="23">
        <v>117.68</v>
      </c>
      <c r="E91" s="23">
        <f t="shared" si="16"/>
        <v>95.885664</v>
      </c>
      <c r="F91" s="24">
        <f t="shared" si="20"/>
        <v>6631.561350718823</v>
      </c>
      <c r="G91" s="24">
        <f t="shared" si="21"/>
        <v>13263.122701437645</v>
      </c>
      <c r="H91" s="24">
        <f t="shared" si="17"/>
        <v>19894.68405215647</v>
      </c>
      <c r="I91" s="24">
        <f t="shared" si="18"/>
        <v>26526.24540287529</v>
      </c>
      <c r="J91" s="24">
        <f t="shared" si="19"/>
        <v>33157.806753594115</v>
      </c>
    </row>
    <row r="92" spans="1:10" ht="15">
      <c r="A92" s="25">
        <v>1994</v>
      </c>
      <c r="B92" s="21" t="s">
        <v>15</v>
      </c>
      <c r="C92" s="23">
        <v>158.68</v>
      </c>
      <c r="D92" s="23">
        <v>117.69</v>
      </c>
      <c r="E92" s="23">
        <f t="shared" si="16"/>
        <v>95.893812</v>
      </c>
      <c r="F92" s="24">
        <f t="shared" si="20"/>
        <v>6631.561350718823</v>
      </c>
      <c r="G92" s="24">
        <f t="shared" si="21"/>
        <v>13263.122701437645</v>
      </c>
      <c r="H92" s="24">
        <f t="shared" si="17"/>
        <v>19894.68405215647</v>
      </c>
      <c r="I92" s="24">
        <f t="shared" si="18"/>
        <v>26526.24540287529</v>
      </c>
      <c r="J92" s="24">
        <f t="shared" si="19"/>
        <v>33157.806753594115</v>
      </c>
    </row>
    <row r="93" spans="1:10" ht="15.75" thickBot="1">
      <c r="A93" s="27">
        <v>1994</v>
      </c>
      <c r="B93" s="28" t="s">
        <v>16</v>
      </c>
      <c r="C93" s="29">
        <v>158.68</v>
      </c>
      <c r="D93" s="29">
        <v>117.3</v>
      </c>
      <c r="E93" s="29">
        <f t="shared" si="16"/>
        <v>95.57603999999999</v>
      </c>
      <c r="F93" s="30" t="s">
        <v>17</v>
      </c>
      <c r="G93" s="30" t="s">
        <v>17</v>
      </c>
      <c r="H93" s="30" t="s">
        <v>17</v>
      </c>
      <c r="I93" s="30" t="s">
        <v>17</v>
      </c>
      <c r="J93" s="31" t="s">
        <v>17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6"/>
  <sheetViews>
    <sheetView showZeros="0" zoomScalePageLayoutView="0" workbookViewId="0" topLeftCell="A1">
      <pane ySplit="2" topLeftCell="A302" activePane="bottomLeft" state="frozen"/>
      <selection pane="topLeft" activeCell="A1" sqref="A1"/>
      <selection pane="bottomLeft" activeCell="D329" sqref="D329"/>
    </sheetView>
  </sheetViews>
  <sheetFormatPr defaultColWidth="9.140625" defaultRowHeight="15"/>
  <cols>
    <col min="1" max="4" width="9.140625" style="78" customWidth="1"/>
    <col min="5" max="5" width="17.421875" style="78" customWidth="1"/>
    <col min="6" max="6" width="15.140625" style="78" customWidth="1"/>
    <col min="7" max="16384" width="9.140625" style="78" customWidth="1"/>
  </cols>
  <sheetData>
    <row r="1" spans="1:12" ht="15">
      <c r="A1" s="74" t="s">
        <v>1</v>
      </c>
      <c r="B1" s="74" t="s">
        <v>2</v>
      </c>
      <c r="C1" s="74" t="s">
        <v>42</v>
      </c>
      <c r="D1" s="74" t="s">
        <v>3</v>
      </c>
      <c r="E1" s="75" t="s">
        <v>20</v>
      </c>
      <c r="F1" s="74" t="s">
        <v>20</v>
      </c>
      <c r="G1" s="76" t="s">
        <v>23</v>
      </c>
      <c r="H1" s="127" t="s">
        <v>47</v>
      </c>
      <c r="I1" s="77"/>
      <c r="J1" s="77"/>
      <c r="K1" s="77"/>
      <c r="L1" s="77"/>
    </row>
    <row r="2" spans="1:6" ht="15.75" thickBot="1">
      <c r="A2" s="79"/>
      <c r="B2" s="79"/>
      <c r="C2" s="79">
        <v>2013</v>
      </c>
      <c r="D2" s="79">
        <v>2004</v>
      </c>
      <c r="E2" s="79" t="s">
        <v>21</v>
      </c>
      <c r="F2" s="79" t="s">
        <v>22</v>
      </c>
    </row>
    <row r="3" spans="1:11" ht="15">
      <c r="A3" s="80">
        <v>1997</v>
      </c>
      <c r="B3" s="81" t="s">
        <v>16</v>
      </c>
      <c r="C3" s="81"/>
      <c r="D3" s="81"/>
      <c r="E3" s="82">
        <f aca="true" t="shared" si="0" ref="E3:E14">F3*0.8294</f>
        <v>101.261446</v>
      </c>
      <c r="F3" s="83">
        <v>122.09</v>
      </c>
      <c r="H3" s="80">
        <v>1996</v>
      </c>
      <c r="I3" s="81" t="s">
        <v>5</v>
      </c>
      <c r="J3" s="82">
        <f aca="true" t="shared" si="1" ref="J3:J38">K3*0.8294</f>
        <v>100.59792600000002</v>
      </c>
      <c r="K3" s="83">
        <v>121.29</v>
      </c>
    </row>
    <row r="4" spans="1:11" ht="15">
      <c r="A4" s="80">
        <v>1997</v>
      </c>
      <c r="B4" s="81" t="s">
        <v>15</v>
      </c>
      <c r="C4" s="81"/>
      <c r="D4" s="81"/>
      <c r="E4" s="82">
        <f t="shared" si="0"/>
        <v>101.087272</v>
      </c>
      <c r="F4" s="83">
        <v>121.88</v>
      </c>
      <c r="H4" s="80">
        <v>1996</v>
      </c>
      <c r="I4" s="81" t="s">
        <v>6</v>
      </c>
      <c r="J4" s="82">
        <f t="shared" si="1"/>
        <v>100.456928</v>
      </c>
      <c r="K4" s="83">
        <v>121.12</v>
      </c>
    </row>
    <row r="5" spans="1:11" ht="15">
      <c r="A5" s="80">
        <v>1997</v>
      </c>
      <c r="B5" s="81" t="s">
        <v>14</v>
      </c>
      <c r="C5" s="81"/>
      <c r="D5" s="81"/>
      <c r="E5" s="82">
        <f t="shared" si="0"/>
        <v>100.614514</v>
      </c>
      <c r="F5" s="83">
        <v>121.31</v>
      </c>
      <c r="H5" s="80">
        <v>1996</v>
      </c>
      <c r="I5" s="81" t="s">
        <v>7</v>
      </c>
      <c r="J5" s="82">
        <f t="shared" si="1"/>
        <v>99.528</v>
      </c>
      <c r="K5" s="83">
        <v>120</v>
      </c>
    </row>
    <row r="6" spans="1:11" ht="15">
      <c r="A6" s="80">
        <v>1997</v>
      </c>
      <c r="B6" s="81" t="s">
        <v>13</v>
      </c>
      <c r="C6" s="81"/>
      <c r="D6" s="81"/>
      <c r="E6" s="82">
        <f t="shared" si="0"/>
        <v>100.631102</v>
      </c>
      <c r="F6" s="83">
        <v>121.33</v>
      </c>
      <c r="H6" s="80">
        <v>1996</v>
      </c>
      <c r="I6" s="81" t="s">
        <v>8</v>
      </c>
      <c r="J6" s="82">
        <f t="shared" si="1"/>
        <v>100.199814</v>
      </c>
      <c r="K6" s="83">
        <v>120.81</v>
      </c>
    </row>
    <row r="7" spans="1:11" ht="15">
      <c r="A7" s="80">
        <v>1997</v>
      </c>
      <c r="B7" s="81" t="s">
        <v>12</v>
      </c>
      <c r="C7" s="81"/>
      <c r="D7" s="81"/>
      <c r="E7" s="82">
        <f t="shared" si="0"/>
        <v>100.73063</v>
      </c>
      <c r="F7" s="83">
        <v>121.45</v>
      </c>
      <c r="H7" s="80">
        <v>1996</v>
      </c>
      <c r="I7" s="81" t="s">
        <v>9</v>
      </c>
      <c r="J7" s="82">
        <f t="shared" si="1"/>
        <v>100.49839800000001</v>
      </c>
      <c r="K7" s="83">
        <v>121.17</v>
      </c>
    </row>
    <row r="8" spans="1:11" ht="15">
      <c r="A8" s="80">
        <v>1997</v>
      </c>
      <c r="B8" s="81" t="s">
        <v>11</v>
      </c>
      <c r="C8" s="81"/>
      <c r="D8" s="81"/>
      <c r="E8" s="82">
        <f t="shared" si="0"/>
        <v>100.913098</v>
      </c>
      <c r="F8" s="83">
        <v>121.67</v>
      </c>
      <c r="H8" s="80">
        <v>1996</v>
      </c>
      <c r="I8" s="81" t="s">
        <v>10</v>
      </c>
      <c r="J8" s="82">
        <f t="shared" si="1"/>
        <v>100.22469600000001</v>
      </c>
      <c r="K8" s="83">
        <v>120.84</v>
      </c>
    </row>
    <row r="9" spans="1:11" ht="15">
      <c r="A9" s="80">
        <v>1997</v>
      </c>
      <c r="B9" s="81" t="s">
        <v>10</v>
      </c>
      <c r="C9" s="81"/>
      <c r="D9" s="81"/>
      <c r="E9" s="82">
        <f t="shared" si="0"/>
        <v>101.833732</v>
      </c>
      <c r="F9" s="83">
        <v>122.78</v>
      </c>
      <c r="H9" s="80">
        <v>1996</v>
      </c>
      <c r="I9" s="81" t="s">
        <v>11</v>
      </c>
      <c r="J9" s="82">
        <f t="shared" si="1"/>
        <v>99.528</v>
      </c>
      <c r="K9" s="83">
        <v>120</v>
      </c>
    </row>
    <row r="10" spans="1:11" ht="15">
      <c r="A10" s="80">
        <v>1997</v>
      </c>
      <c r="B10" s="81" t="s">
        <v>9</v>
      </c>
      <c r="C10" s="81"/>
      <c r="D10" s="81"/>
      <c r="E10" s="82">
        <f t="shared" si="0"/>
        <v>101.88349600000001</v>
      </c>
      <c r="F10" s="83">
        <v>122.84</v>
      </c>
      <c r="H10" s="80">
        <v>1996</v>
      </c>
      <c r="I10" s="81" t="s">
        <v>12</v>
      </c>
      <c r="J10" s="82">
        <f t="shared" si="1"/>
        <v>99.44506000000001</v>
      </c>
      <c r="K10" s="83">
        <v>119.9</v>
      </c>
    </row>
    <row r="11" spans="1:11" ht="15">
      <c r="A11" s="80">
        <v>1997</v>
      </c>
      <c r="B11" s="81" t="s">
        <v>8</v>
      </c>
      <c r="C11" s="81"/>
      <c r="D11" s="81"/>
      <c r="E11" s="82">
        <f t="shared" si="0"/>
        <v>101.46879600000001</v>
      </c>
      <c r="F11" s="83">
        <v>122.34</v>
      </c>
      <c r="H11" s="80">
        <v>1996</v>
      </c>
      <c r="I11" s="81" t="s">
        <v>13</v>
      </c>
      <c r="J11" s="82">
        <f t="shared" si="1"/>
        <v>99.65241</v>
      </c>
      <c r="K11" s="83">
        <v>120.15</v>
      </c>
    </row>
    <row r="12" spans="1:11" ht="15">
      <c r="A12" s="80">
        <v>1997</v>
      </c>
      <c r="B12" s="81" t="s">
        <v>7</v>
      </c>
      <c r="C12" s="81"/>
      <c r="D12" s="81"/>
      <c r="E12" s="82">
        <f t="shared" si="0"/>
        <v>101.493678</v>
      </c>
      <c r="F12" s="83">
        <v>122.37</v>
      </c>
      <c r="H12" s="80">
        <v>1996</v>
      </c>
      <c r="I12" s="81" t="s">
        <v>14</v>
      </c>
      <c r="J12" s="82">
        <f t="shared" si="1"/>
        <v>99.635822</v>
      </c>
      <c r="K12" s="83">
        <v>120.13</v>
      </c>
    </row>
    <row r="13" spans="1:11" ht="15">
      <c r="A13" s="80">
        <v>1997</v>
      </c>
      <c r="B13" s="81" t="s">
        <v>6</v>
      </c>
      <c r="C13" s="81"/>
      <c r="D13" s="81"/>
      <c r="E13" s="82">
        <f t="shared" si="0"/>
        <v>101.775674</v>
      </c>
      <c r="F13" s="83">
        <v>122.71</v>
      </c>
      <c r="H13" s="80">
        <v>1996</v>
      </c>
      <c r="I13" s="81" t="s">
        <v>15</v>
      </c>
      <c r="J13" s="82">
        <f t="shared" si="1"/>
        <v>99.60264600000001</v>
      </c>
      <c r="K13" s="83">
        <v>120.09</v>
      </c>
    </row>
    <row r="14" spans="1:11" ht="15">
      <c r="A14" s="80">
        <v>1997</v>
      </c>
      <c r="B14" s="81" t="s">
        <v>5</v>
      </c>
      <c r="C14" s="81"/>
      <c r="D14" s="81"/>
      <c r="E14" s="82">
        <f t="shared" si="0"/>
        <v>101.750792</v>
      </c>
      <c r="F14" s="83">
        <v>122.68</v>
      </c>
      <c r="H14" s="80">
        <v>1996</v>
      </c>
      <c r="I14" s="81" t="s">
        <v>16</v>
      </c>
      <c r="J14" s="82">
        <f t="shared" si="1"/>
        <v>99.411884</v>
      </c>
      <c r="K14" s="83">
        <v>119.86</v>
      </c>
    </row>
    <row r="15" spans="1:11" ht="15">
      <c r="A15" s="80">
        <v>1998</v>
      </c>
      <c r="B15" s="81" t="s">
        <v>16</v>
      </c>
      <c r="C15" s="81"/>
      <c r="D15" s="81"/>
      <c r="E15" s="82">
        <v>101.83</v>
      </c>
      <c r="F15" s="83">
        <f aca="true" t="shared" si="2" ref="F15:F78">E15/0.8294</f>
        <v>122.77550036170726</v>
      </c>
      <c r="H15" s="80">
        <v>1995</v>
      </c>
      <c r="I15" s="81" t="s">
        <v>5</v>
      </c>
      <c r="J15" s="82">
        <f t="shared" si="1"/>
        <v>98.648836</v>
      </c>
      <c r="K15" s="83">
        <v>118.94</v>
      </c>
    </row>
    <row r="16" spans="1:11" ht="15">
      <c r="A16" s="80">
        <v>1998</v>
      </c>
      <c r="B16" s="81" t="s">
        <v>15</v>
      </c>
      <c r="C16" s="81"/>
      <c r="D16" s="81"/>
      <c r="E16" s="82">
        <v>102.08</v>
      </c>
      <c r="F16" s="83">
        <f t="shared" si="2"/>
        <v>123.07692307692307</v>
      </c>
      <c r="H16" s="80">
        <v>1995</v>
      </c>
      <c r="I16" s="81" t="s">
        <v>6</v>
      </c>
      <c r="J16" s="82">
        <f t="shared" si="1"/>
        <v>98.67371800000001</v>
      </c>
      <c r="K16" s="83">
        <v>118.97</v>
      </c>
    </row>
    <row r="17" spans="1:11" ht="15">
      <c r="A17" s="80">
        <v>1998</v>
      </c>
      <c r="B17" s="81" t="s">
        <v>14</v>
      </c>
      <c r="C17" s="81"/>
      <c r="D17" s="81"/>
      <c r="E17" s="82">
        <v>101.95</v>
      </c>
      <c r="F17" s="83">
        <f t="shared" si="2"/>
        <v>122.92018326501085</v>
      </c>
      <c r="H17" s="80">
        <v>1995</v>
      </c>
      <c r="I17" s="81" t="s">
        <v>7</v>
      </c>
      <c r="J17" s="82">
        <f t="shared" si="1"/>
        <v>98.524426</v>
      </c>
      <c r="K17" s="83">
        <v>118.79</v>
      </c>
    </row>
    <row r="18" spans="1:11" ht="15">
      <c r="A18" s="80">
        <v>1998</v>
      </c>
      <c r="B18" s="81" t="s">
        <v>13</v>
      </c>
      <c r="C18" s="81"/>
      <c r="D18" s="81"/>
      <c r="E18" s="82">
        <v>102.44</v>
      </c>
      <c r="F18" s="83">
        <f t="shared" si="2"/>
        <v>123.51097178683385</v>
      </c>
      <c r="H18" s="80">
        <v>1995</v>
      </c>
      <c r="I18" s="81" t="s">
        <v>8</v>
      </c>
      <c r="J18" s="82">
        <f t="shared" si="1"/>
        <v>98.67371800000001</v>
      </c>
      <c r="K18" s="83">
        <v>118.97</v>
      </c>
    </row>
    <row r="19" spans="1:11" ht="15">
      <c r="A19" s="80">
        <v>1998</v>
      </c>
      <c r="B19" s="81" t="s">
        <v>12</v>
      </c>
      <c r="C19" s="81"/>
      <c r="D19" s="81"/>
      <c r="E19" s="82">
        <v>102.99</v>
      </c>
      <c r="F19" s="83">
        <f t="shared" si="2"/>
        <v>124.17410176030864</v>
      </c>
      <c r="H19" s="80">
        <v>1995</v>
      </c>
      <c r="I19" s="81" t="s">
        <v>9</v>
      </c>
      <c r="J19" s="82">
        <f t="shared" si="1"/>
        <v>99.013772</v>
      </c>
      <c r="K19" s="83">
        <v>119.38</v>
      </c>
    </row>
    <row r="20" spans="1:11" ht="15">
      <c r="A20" s="80">
        <v>1998</v>
      </c>
      <c r="B20" s="81" t="s">
        <v>11</v>
      </c>
      <c r="C20" s="81"/>
      <c r="D20" s="81"/>
      <c r="E20" s="82">
        <v>102.89</v>
      </c>
      <c r="F20" s="83">
        <f t="shared" si="2"/>
        <v>124.05353267422232</v>
      </c>
      <c r="H20" s="80">
        <v>1995</v>
      </c>
      <c r="I20" s="81" t="s">
        <v>10</v>
      </c>
      <c r="J20" s="82">
        <f t="shared" si="1"/>
        <v>98.723482</v>
      </c>
      <c r="K20" s="83">
        <v>119.03</v>
      </c>
    </row>
    <row r="21" spans="1:11" ht="15">
      <c r="A21" s="80">
        <v>1998</v>
      </c>
      <c r="B21" s="81" t="s">
        <v>10</v>
      </c>
      <c r="C21" s="81"/>
      <c r="D21" s="81"/>
      <c r="E21" s="82">
        <v>103.14</v>
      </c>
      <c r="F21" s="83">
        <f t="shared" si="2"/>
        <v>124.35495538943815</v>
      </c>
      <c r="H21" s="80">
        <v>1995</v>
      </c>
      <c r="I21" s="81" t="s">
        <v>11</v>
      </c>
      <c r="J21" s="82">
        <f t="shared" si="1"/>
        <v>98.05996200000001</v>
      </c>
      <c r="K21" s="83">
        <v>118.23</v>
      </c>
    </row>
    <row r="22" spans="1:11" ht="15">
      <c r="A22" s="80">
        <v>1998</v>
      </c>
      <c r="B22" s="81" t="s">
        <v>9</v>
      </c>
      <c r="C22" s="81"/>
      <c r="D22" s="81"/>
      <c r="E22" s="82">
        <v>102.74</v>
      </c>
      <c r="F22" s="83">
        <f t="shared" si="2"/>
        <v>123.87267904509282</v>
      </c>
      <c r="H22" s="80">
        <v>1995</v>
      </c>
      <c r="I22" s="81" t="s">
        <v>12</v>
      </c>
      <c r="J22" s="82">
        <f t="shared" si="1"/>
        <v>97.99361</v>
      </c>
      <c r="K22" s="83">
        <v>118.15</v>
      </c>
    </row>
    <row r="23" spans="1:11" ht="15">
      <c r="A23" s="80">
        <v>1998</v>
      </c>
      <c r="B23" s="81" t="s">
        <v>8</v>
      </c>
      <c r="C23" s="81"/>
      <c r="D23" s="81"/>
      <c r="E23" s="82">
        <v>102.71</v>
      </c>
      <c r="F23" s="83">
        <f t="shared" si="2"/>
        <v>123.83650831926693</v>
      </c>
      <c r="H23" s="80">
        <v>1995</v>
      </c>
      <c r="I23" s="81" t="s">
        <v>13</v>
      </c>
      <c r="J23" s="82">
        <f t="shared" si="1"/>
        <v>98.05996200000001</v>
      </c>
      <c r="K23" s="83">
        <v>118.23</v>
      </c>
    </row>
    <row r="24" spans="1:11" ht="15">
      <c r="A24" s="80">
        <v>1998</v>
      </c>
      <c r="B24" s="81" t="s">
        <v>7</v>
      </c>
      <c r="C24" s="81"/>
      <c r="D24" s="81"/>
      <c r="E24" s="82">
        <v>102.72</v>
      </c>
      <c r="F24" s="83">
        <f t="shared" si="2"/>
        <v>123.84856522787557</v>
      </c>
      <c r="H24" s="80">
        <v>1995</v>
      </c>
      <c r="I24" s="81" t="s">
        <v>14</v>
      </c>
      <c r="J24" s="82">
        <f t="shared" si="1"/>
        <v>97.960434</v>
      </c>
      <c r="K24" s="83">
        <v>118.11</v>
      </c>
    </row>
    <row r="25" spans="1:11" ht="15">
      <c r="A25" s="80">
        <v>1998</v>
      </c>
      <c r="B25" s="81" t="s">
        <v>6</v>
      </c>
      <c r="C25" s="81"/>
      <c r="D25" s="81"/>
      <c r="E25" s="82">
        <v>102.7</v>
      </c>
      <c r="F25" s="83">
        <f t="shared" si="2"/>
        <v>123.82445141065831</v>
      </c>
      <c r="H25" s="80">
        <v>1995</v>
      </c>
      <c r="I25" s="81" t="s">
        <v>15</v>
      </c>
      <c r="J25" s="82">
        <f t="shared" si="1"/>
        <v>98.051668</v>
      </c>
      <c r="K25" s="83">
        <v>118.22</v>
      </c>
    </row>
    <row r="26" spans="1:11" ht="15">
      <c r="A26" s="84">
        <v>1998</v>
      </c>
      <c r="B26" s="85" t="s">
        <v>5</v>
      </c>
      <c r="C26" s="85"/>
      <c r="D26" s="85"/>
      <c r="E26" s="86">
        <v>102.71</v>
      </c>
      <c r="F26" s="87">
        <f t="shared" si="2"/>
        <v>123.83650831926693</v>
      </c>
      <c r="H26" s="80">
        <v>1995</v>
      </c>
      <c r="I26" s="81" t="s">
        <v>16</v>
      </c>
      <c r="J26" s="82">
        <f t="shared" si="1"/>
        <v>97.728202</v>
      </c>
      <c r="K26" s="83">
        <v>117.83</v>
      </c>
    </row>
    <row r="27" spans="1:11" ht="15">
      <c r="A27" s="84">
        <v>1999</v>
      </c>
      <c r="B27" s="81" t="s">
        <v>16</v>
      </c>
      <c r="C27" s="85"/>
      <c r="D27" s="85"/>
      <c r="E27" s="86">
        <v>103.07</v>
      </c>
      <c r="F27" s="87">
        <f t="shared" si="2"/>
        <v>124.27055702917771</v>
      </c>
      <c r="H27" s="80">
        <v>1994</v>
      </c>
      <c r="I27" s="81" t="s">
        <v>5</v>
      </c>
      <c r="J27" s="82">
        <f t="shared" si="1"/>
        <v>97.280326</v>
      </c>
      <c r="K27" s="83">
        <v>117.29</v>
      </c>
    </row>
    <row r="28" spans="1:11" ht="15">
      <c r="A28" s="84">
        <v>1999</v>
      </c>
      <c r="B28" s="81" t="s">
        <v>15</v>
      </c>
      <c r="C28" s="85"/>
      <c r="D28" s="85"/>
      <c r="E28" s="86">
        <v>103.31</v>
      </c>
      <c r="F28" s="87">
        <f t="shared" si="2"/>
        <v>124.5599228357849</v>
      </c>
      <c r="H28" s="80">
        <v>1994</v>
      </c>
      <c r="I28" s="81" t="s">
        <v>6</v>
      </c>
      <c r="J28" s="82">
        <f t="shared" si="1"/>
        <v>97.24715</v>
      </c>
      <c r="K28" s="83">
        <v>117.25</v>
      </c>
    </row>
    <row r="29" spans="1:11" ht="15">
      <c r="A29" s="84">
        <v>1999</v>
      </c>
      <c r="B29" s="81" t="s">
        <v>14</v>
      </c>
      <c r="C29" s="85"/>
      <c r="D29" s="85"/>
      <c r="E29" s="86">
        <v>103.32</v>
      </c>
      <c r="F29" s="87">
        <f t="shared" si="2"/>
        <v>124.57197974439353</v>
      </c>
      <c r="H29" s="80">
        <v>1994</v>
      </c>
      <c r="I29" s="81" t="s">
        <v>7</v>
      </c>
      <c r="J29" s="82">
        <f t="shared" si="1"/>
        <v>97.238856</v>
      </c>
      <c r="K29" s="83">
        <v>117.24</v>
      </c>
    </row>
    <row r="30" spans="1:11" ht="15">
      <c r="A30" s="84">
        <v>1999</v>
      </c>
      <c r="B30" s="81" t="s">
        <v>13</v>
      </c>
      <c r="C30" s="85"/>
      <c r="D30" s="85"/>
      <c r="E30" s="86">
        <v>103.57</v>
      </c>
      <c r="F30" s="87">
        <f t="shared" si="2"/>
        <v>124.87340245960934</v>
      </c>
      <c r="H30" s="80">
        <v>1994</v>
      </c>
      <c r="I30" s="81" t="s">
        <v>8</v>
      </c>
      <c r="J30" s="82">
        <f t="shared" si="1"/>
        <v>97.39644200000001</v>
      </c>
      <c r="K30" s="83">
        <v>117.43</v>
      </c>
    </row>
    <row r="31" spans="1:11" ht="15">
      <c r="A31" s="84">
        <v>1999</v>
      </c>
      <c r="B31" s="81" t="s">
        <v>12</v>
      </c>
      <c r="C31" s="85"/>
      <c r="D31" s="85"/>
      <c r="E31" s="86">
        <v>103.74</v>
      </c>
      <c r="F31" s="87">
        <f t="shared" si="2"/>
        <v>125.07836990595611</v>
      </c>
      <c r="H31" s="80">
        <v>1994</v>
      </c>
      <c r="I31" s="81" t="s">
        <v>9</v>
      </c>
      <c r="J31" s="82">
        <f t="shared" si="1"/>
        <v>97.520852</v>
      </c>
      <c r="K31" s="83">
        <v>117.58</v>
      </c>
    </row>
    <row r="32" spans="1:11" ht="15">
      <c r="A32" s="84">
        <v>1999</v>
      </c>
      <c r="B32" s="81" t="s">
        <v>11</v>
      </c>
      <c r="C32" s="85"/>
      <c r="D32" s="85"/>
      <c r="E32" s="86">
        <v>103.56</v>
      </c>
      <c r="F32" s="87">
        <f t="shared" si="2"/>
        <v>124.86134555100072</v>
      </c>
      <c r="H32" s="80">
        <v>1994</v>
      </c>
      <c r="I32" s="81" t="s">
        <v>10</v>
      </c>
      <c r="J32" s="82">
        <f t="shared" si="1"/>
        <v>97.41303</v>
      </c>
      <c r="K32" s="83">
        <v>117.45</v>
      </c>
    </row>
    <row r="33" spans="1:11" ht="15">
      <c r="A33" s="84">
        <v>1999</v>
      </c>
      <c r="B33" s="81" t="s">
        <v>10</v>
      </c>
      <c r="C33" s="85"/>
      <c r="D33" s="85"/>
      <c r="E33" s="86">
        <v>103.58</v>
      </c>
      <c r="F33" s="87">
        <f t="shared" si="2"/>
        <v>124.88545936821798</v>
      </c>
      <c r="H33" s="80">
        <v>1994</v>
      </c>
      <c r="I33" s="81" t="s">
        <v>11</v>
      </c>
      <c r="J33" s="82">
        <f t="shared" si="1"/>
        <v>96.74951</v>
      </c>
      <c r="K33" s="83">
        <v>116.65</v>
      </c>
    </row>
    <row r="34" spans="1:11" ht="15">
      <c r="A34" s="84">
        <v>1999</v>
      </c>
      <c r="B34" s="81" t="s">
        <v>9</v>
      </c>
      <c r="C34" s="85"/>
      <c r="D34" s="85"/>
      <c r="E34" s="86">
        <v>103.33</v>
      </c>
      <c r="F34" s="87">
        <f t="shared" si="2"/>
        <v>124.58403665300216</v>
      </c>
      <c r="H34" s="80">
        <v>1994</v>
      </c>
      <c r="I34" s="81" t="s">
        <v>12</v>
      </c>
      <c r="J34" s="82">
        <f t="shared" si="1"/>
        <v>96.57533600000001</v>
      </c>
      <c r="K34" s="83">
        <v>116.44</v>
      </c>
    </row>
    <row r="35" spans="1:11" ht="15">
      <c r="A35" s="84">
        <v>1999</v>
      </c>
      <c r="B35" s="81" t="s">
        <v>8</v>
      </c>
      <c r="C35" s="85"/>
      <c r="D35" s="85"/>
      <c r="E35" s="86">
        <v>103.53</v>
      </c>
      <c r="F35" s="87">
        <f t="shared" si="2"/>
        <v>124.82517482517483</v>
      </c>
      <c r="H35" s="80">
        <v>1994</v>
      </c>
      <c r="I35" s="81" t="s">
        <v>13</v>
      </c>
      <c r="J35" s="82">
        <f t="shared" si="1"/>
        <v>96.29334</v>
      </c>
      <c r="K35" s="83">
        <v>116.1</v>
      </c>
    </row>
    <row r="36" spans="1:11" ht="15">
      <c r="A36" s="84">
        <v>1999</v>
      </c>
      <c r="B36" s="81" t="s">
        <v>7</v>
      </c>
      <c r="C36" s="85"/>
      <c r="D36" s="85"/>
      <c r="E36" s="86">
        <v>103.65</v>
      </c>
      <c r="F36" s="87">
        <f t="shared" si="2"/>
        <v>124.96985772847842</v>
      </c>
      <c r="H36" s="80">
        <v>1994</v>
      </c>
      <c r="I36" s="81" t="s">
        <v>14</v>
      </c>
      <c r="J36" s="82">
        <f t="shared" si="1"/>
        <v>96.144048</v>
      </c>
      <c r="K36" s="83">
        <v>115.92</v>
      </c>
    </row>
    <row r="37" spans="1:11" ht="15">
      <c r="A37" s="84">
        <v>1999</v>
      </c>
      <c r="B37" s="81" t="s">
        <v>6</v>
      </c>
      <c r="C37" s="85"/>
      <c r="D37" s="85"/>
      <c r="E37" s="86">
        <v>103.83</v>
      </c>
      <c r="F37" s="87">
        <f t="shared" si="2"/>
        <v>125.1868820834338</v>
      </c>
      <c r="H37" s="80">
        <v>1994</v>
      </c>
      <c r="I37" s="81" t="s">
        <v>15</v>
      </c>
      <c r="J37" s="82">
        <f t="shared" si="1"/>
        <v>96.2104</v>
      </c>
      <c r="K37" s="83">
        <v>116</v>
      </c>
    </row>
    <row r="38" spans="1:11" ht="15.75" thickBot="1">
      <c r="A38" s="84">
        <v>1999</v>
      </c>
      <c r="B38" s="85" t="s">
        <v>5</v>
      </c>
      <c r="C38" s="85"/>
      <c r="D38" s="85"/>
      <c r="E38" s="86">
        <v>104.02</v>
      </c>
      <c r="F38" s="87">
        <f t="shared" si="2"/>
        <v>125.41596334699783</v>
      </c>
      <c r="H38" s="88">
        <v>1994</v>
      </c>
      <c r="I38" s="89" t="s">
        <v>16</v>
      </c>
      <c r="J38" s="90">
        <f t="shared" si="1"/>
        <v>95.92011000000001</v>
      </c>
      <c r="K38" s="91">
        <v>115.65</v>
      </c>
    </row>
    <row r="39" spans="1:6" ht="15">
      <c r="A39" s="84">
        <v>2000</v>
      </c>
      <c r="B39" s="85" t="s">
        <v>16</v>
      </c>
      <c r="C39" s="85"/>
      <c r="D39" s="85"/>
      <c r="E39" s="86">
        <v>104.29</v>
      </c>
      <c r="F39" s="87">
        <f t="shared" si="2"/>
        <v>125.74149987943092</v>
      </c>
    </row>
    <row r="40" spans="1:6" ht="15">
      <c r="A40" s="84">
        <v>2000</v>
      </c>
      <c r="B40" s="81" t="s">
        <v>15</v>
      </c>
      <c r="C40" s="85"/>
      <c r="D40" s="85"/>
      <c r="E40" s="86">
        <v>104.56</v>
      </c>
      <c r="F40" s="87">
        <f t="shared" si="2"/>
        <v>126.067036411864</v>
      </c>
    </row>
    <row r="41" spans="1:6" ht="15">
      <c r="A41" s="84">
        <v>2000</v>
      </c>
      <c r="B41" s="81" t="s">
        <v>14</v>
      </c>
      <c r="C41" s="85"/>
      <c r="D41" s="85"/>
      <c r="E41" s="86">
        <v>104.79</v>
      </c>
      <c r="F41" s="87">
        <f t="shared" si="2"/>
        <v>126.34434530986256</v>
      </c>
    </row>
    <row r="42" spans="1:6" ht="15">
      <c r="A42" s="84">
        <v>2000</v>
      </c>
      <c r="B42" s="81" t="s">
        <v>13</v>
      </c>
      <c r="C42" s="85"/>
      <c r="D42" s="85"/>
      <c r="E42" s="86">
        <v>105.08</v>
      </c>
      <c r="F42" s="87">
        <f t="shared" si="2"/>
        <v>126.6939956595129</v>
      </c>
    </row>
    <row r="43" spans="1:6" ht="15">
      <c r="A43" s="84">
        <v>2000</v>
      </c>
      <c r="B43" s="81" t="s">
        <v>12</v>
      </c>
      <c r="C43" s="85"/>
      <c r="D43" s="85"/>
      <c r="E43" s="86">
        <v>105.21</v>
      </c>
      <c r="F43" s="87">
        <f t="shared" si="2"/>
        <v>126.85073547142511</v>
      </c>
    </row>
    <row r="44" spans="1:6" ht="15">
      <c r="A44" s="84">
        <v>2000</v>
      </c>
      <c r="B44" s="81" t="s">
        <v>11</v>
      </c>
      <c r="C44" s="85"/>
      <c r="D44" s="85"/>
      <c r="E44" s="86">
        <v>105.43</v>
      </c>
      <c r="F44" s="87">
        <f t="shared" si="2"/>
        <v>127.11598746081505</v>
      </c>
    </row>
    <row r="45" spans="1:6" ht="15">
      <c r="A45" s="84">
        <v>2000</v>
      </c>
      <c r="B45" s="81" t="s">
        <v>10</v>
      </c>
      <c r="C45" s="85"/>
      <c r="D45" s="85"/>
      <c r="E45" s="86">
        <v>105.69</v>
      </c>
      <c r="F45" s="87">
        <f t="shared" si="2"/>
        <v>127.4294670846395</v>
      </c>
    </row>
    <row r="46" spans="1:6" ht="15">
      <c r="A46" s="84">
        <v>2000</v>
      </c>
      <c r="B46" s="81" t="s">
        <v>9</v>
      </c>
      <c r="C46" s="85"/>
      <c r="D46" s="85"/>
      <c r="E46" s="86">
        <v>105.74</v>
      </c>
      <c r="F46" s="87">
        <f t="shared" si="2"/>
        <v>127.48975162768265</v>
      </c>
    </row>
    <row r="47" spans="1:6" ht="15">
      <c r="A47" s="84">
        <v>2000</v>
      </c>
      <c r="B47" s="81" t="s">
        <v>8</v>
      </c>
      <c r="C47" s="85"/>
      <c r="D47" s="85"/>
      <c r="E47" s="86">
        <v>106.2</v>
      </c>
      <c r="F47" s="87">
        <f t="shared" si="2"/>
        <v>128.04436942367977</v>
      </c>
    </row>
    <row r="48" spans="1:6" ht="15">
      <c r="A48" s="84">
        <v>2000</v>
      </c>
      <c r="B48" s="81" t="s">
        <v>7</v>
      </c>
      <c r="C48" s="85"/>
      <c r="D48" s="85"/>
      <c r="E48" s="86">
        <v>106.04</v>
      </c>
      <c r="F48" s="87">
        <f t="shared" si="2"/>
        <v>127.85145888594165</v>
      </c>
    </row>
    <row r="49" spans="1:6" ht="15">
      <c r="A49" s="84">
        <v>2000</v>
      </c>
      <c r="B49" s="81" t="s">
        <v>6</v>
      </c>
      <c r="C49" s="85"/>
      <c r="D49" s="85"/>
      <c r="E49" s="86">
        <v>106.45</v>
      </c>
      <c r="F49" s="87">
        <f t="shared" si="2"/>
        <v>128.34579213889558</v>
      </c>
    </row>
    <row r="50" spans="1:6" ht="15">
      <c r="A50" s="84">
        <v>2000</v>
      </c>
      <c r="B50" s="85" t="s">
        <v>5</v>
      </c>
      <c r="C50" s="85"/>
      <c r="D50" s="85"/>
      <c r="E50" s="86">
        <v>106.27</v>
      </c>
      <c r="F50" s="87">
        <f t="shared" si="2"/>
        <v>128.1287677839402</v>
      </c>
    </row>
    <row r="51" spans="1:9" ht="15">
      <c r="A51" s="84">
        <v>2001</v>
      </c>
      <c r="B51" s="85" t="s">
        <v>16</v>
      </c>
      <c r="C51" s="85"/>
      <c r="D51" s="85"/>
      <c r="E51" s="86">
        <v>106.48</v>
      </c>
      <c r="F51" s="87">
        <f t="shared" si="2"/>
        <v>128.3819628647215</v>
      </c>
      <c r="H51" s="78" t="s">
        <v>18</v>
      </c>
      <c r="I51" s="78" t="s">
        <v>18</v>
      </c>
    </row>
    <row r="52" spans="1:6" ht="15">
      <c r="A52" s="84">
        <v>2001</v>
      </c>
      <c r="B52" s="81" t="s">
        <v>15</v>
      </c>
      <c r="C52" s="85"/>
      <c r="D52" s="85"/>
      <c r="E52" s="86">
        <v>106.83</v>
      </c>
      <c r="F52" s="87">
        <f t="shared" si="2"/>
        <v>128.80395466602363</v>
      </c>
    </row>
    <row r="53" spans="1:6" ht="15">
      <c r="A53" s="84">
        <v>2001</v>
      </c>
      <c r="B53" s="81" t="s">
        <v>14</v>
      </c>
      <c r="C53" s="85"/>
      <c r="D53" s="85"/>
      <c r="E53" s="86">
        <v>107.14</v>
      </c>
      <c r="F53" s="87">
        <f t="shared" si="2"/>
        <v>129.17771883289123</v>
      </c>
    </row>
    <row r="54" spans="1:8" ht="15">
      <c r="A54" s="84">
        <v>2001</v>
      </c>
      <c r="B54" s="81" t="s">
        <v>13</v>
      </c>
      <c r="C54" s="85"/>
      <c r="D54" s="85"/>
      <c r="E54" s="86">
        <v>107.94</v>
      </c>
      <c r="F54" s="87">
        <f t="shared" si="2"/>
        <v>130.14227152158185</v>
      </c>
      <c r="H54" s="78" t="s">
        <v>18</v>
      </c>
    </row>
    <row r="55" spans="1:6" ht="15">
      <c r="A55" s="84">
        <v>2001</v>
      </c>
      <c r="B55" s="81" t="s">
        <v>12</v>
      </c>
      <c r="C55" s="85"/>
      <c r="D55" s="85"/>
      <c r="E55" s="86">
        <v>108.46</v>
      </c>
      <c r="F55" s="87">
        <f t="shared" si="2"/>
        <v>130.76923076923075</v>
      </c>
    </row>
    <row r="56" spans="1:6" ht="15">
      <c r="A56" s="84">
        <v>2001</v>
      </c>
      <c r="B56" s="81" t="s">
        <v>11</v>
      </c>
      <c r="C56" s="85"/>
      <c r="D56" s="85"/>
      <c r="E56" s="86">
        <v>108.81</v>
      </c>
      <c r="F56" s="87">
        <f t="shared" si="2"/>
        <v>131.19122257053291</v>
      </c>
    </row>
    <row r="57" spans="1:6" ht="15">
      <c r="A57" s="84">
        <v>2001</v>
      </c>
      <c r="B57" s="81" t="s">
        <v>10</v>
      </c>
      <c r="C57" s="85"/>
      <c r="D57" s="85"/>
      <c r="E57" s="86">
        <v>108.92</v>
      </c>
      <c r="F57" s="87">
        <f t="shared" si="2"/>
        <v>131.32384856522788</v>
      </c>
    </row>
    <row r="58" spans="1:6" ht="15">
      <c r="A58" s="84">
        <v>2001</v>
      </c>
      <c r="B58" s="81" t="s">
        <v>9</v>
      </c>
      <c r="C58" s="85"/>
      <c r="D58" s="85"/>
      <c r="E58" s="86">
        <v>108.99</v>
      </c>
      <c r="F58" s="87">
        <f t="shared" si="2"/>
        <v>131.4082469254883</v>
      </c>
    </row>
    <row r="59" spans="1:6" ht="15">
      <c r="A59" s="84">
        <v>2001</v>
      </c>
      <c r="B59" s="81" t="s">
        <v>8</v>
      </c>
      <c r="C59" s="85"/>
      <c r="D59" s="85"/>
      <c r="E59" s="86">
        <v>109.16</v>
      </c>
      <c r="F59" s="87">
        <f t="shared" si="2"/>
        <v>131.61321437183506</v>
      </c>
    </row>
    <row r="60" spans="1:6" ht="15">
      <c r="A60" s="84">
        <v>2001</v>
      </c>
      <c r="B60" s="81" t="s">
        <v>7</v>
      </c>
      <c r="C60" s="85"/>
      <c r="D60" s="85"/>
      <c r="E60" s="86">
        <v>109.22</v>
      </c>
      <c r="F60" s="87">
        <f t="shared" si="2"/>
        <v>131.68555582348685</v>
      </c>
    </row>
    <row r="61" spans="1:6" ht="15">
      <c r="A61" s="84">
        <v>2001</v>
      </c>
      <c r="B61" s="81" t="s">
        <v>6</v>
      </c>
      <c r="C61" s="85"/>
      <c r="D61" s="85"/>
      <c r="E61" s="86">
        <v>109.43</v>
      </c>
      <c r="F61" s="87">
        <f t="shared" si="2"/>
        <v>131.93875090426815</v>
      </c>
    </row>
    <row r="62" spans="1:6" ht="15">
      <c r="A62" s="84">
        <v>2001</v>
      </c>
      <c r="B62" s="85" t="s">
        <v>5</v>
      </c>
      <c r="C62" s="85"/>
      <c r="D62" s="85"/>
      <c r="E62" s="86">
        <v>109.23</v>
      </c>
      <c r="F62" s="87">
        <f t="shared" si="2"/>
        <v>131.69761273209548</v>
      </c>
    </row>
    <row r="63" spans="1:6" ht="15">
      <c r="A63" s="84">
        <v>2002</v>
      </c>
      <c r="B63" s="85" t="s">
        <v>16</v>
      </c>
      <c r="C63" s="85"/>
      <c r="D63" s="85"/>
      <c r="E63" s="86">
        <v>109.93</v>
      </c>
      <c r="F63" s="87">
        <f t="shared" si="2"/>
        <v>132.5415963346998</v>
      </c>
    </row>
    <row r="64" spans="1:6" ht="15">
      <c r="A64" s="84">
        <v>2002</v>
      </c>
      <c r="B64" s="81" t="s">
        <v>15</v>
      </c>
      <c r="C64" s="85"/>
      <c r="D64" s="85"/>
      <c r="E64" s="86">
        <v>110.09</v>
      </c>
      <c r="F64" s="87">
        <f t="shared" si="2"/>
        <v>132.73450687243792</v>
      </c>
    </row>
    <row r="65" spans="1:6" ht="15">
      <c r="A65" s="84">
        <v>2002</v>
      </c>
      <c r="B65" s="81" t="s">
        <v>14</v>
      </c>
      <c r="C65" s="85"/>
      <c r="D65" s="85"/>
      <c r="E65" s="86">
        <v>110.33</v>
      </c>
      <c r="F65" s="87">
        <f t="shared" si="2"/>
        <v>133.0238726790451</v>
      </c>
    </row>
    <row r="66" spans="1:6" ht="15">
      <c r="A66" s="84">
        <v>2002</v>
      </c>
      <c r="B66" s="81" t="s">
        <v>13</v>
      </c>
      <c r="C66" s="85"/>
      <c r="D66" s="85"/>
      <c r="E66" s="86">
        <v>110.11</v>
      </c>
      <c r="F66" s="87">
        <f t="shared" si="2"/>
        <v>132.75862068965517</v>
      </c>
    </row>
    <row r="67" spans="1:6" ht="15">
      <c r="A67" s="84">
        <v>2002</v>
      </c>
      <c r="B67" s="81" t="s">
        <v>12</v>
      </c>
      <c r="C67" s="85"/>
      <c r="D67" s="85"/>
      <c r="E67" s="86">
        <v>110.35</v>
      </c>
      <c r="F67" s="87">
        <f t="shared" si="2"/>
        <v>133.04798649626235</v>
      </c>
    </row>
    <row r="68" spans="1:6" ht="15">
      <c r="A68" s="84">
        <v>2002</v>
      </c>
      <c r="B68" s="81" t="s">
        <v>11</v>
      </c>
      <c r="C68" s="85"/>
      <c r="D68" s="85"/>
      <c r="E68" s="86">
        <v>110.09</v>
      </c>
      <c r="F68" s="87">
        <f t="shared" si="2"/>
        <v>132.73450687243792</v>
      </c>
    </row>
    <row r="69" spans="1:6" ht="15">
      <c r="A69" s="84">
        <v>2002</v>
      </c>
      <c r="B69" s="81" t="s">
        <v>10</v>
      </c>
      <c r="C69" s="85"/>
      <c r="D69" s="85"/>
      <c r="E69" s="86">
        <v>110.44</v>
      </c>
      <c r="F69" s="87">
        <f t="shared" si="2"/>
        <v>133.15649867374006</v>
      </c>
    </row>
    <row r="70" spans="1:6" ht="15">
      <c r="A70" s="84">
        <v>2002</v>
      </c>
      <c r="B70" s="81" t="s">
        <v>9</v>
      </c>
      <c r="C70" s="85"/>
      <c r="D70" s="85"/>
      <c r="E70" s="86">
        <v>110.39</v>
      </c>
      <c r="F70" s="87">
        <f t="shared" si="2"/>
        <v>133.0962141306969</v>
      </c>
    </row>
    <row r="71" spans="1:6" ht="15">
      <c r="A71" s="84">
        <v>2002</v>
      </c>
      <c r="B71" s="81" t="s">
        <v>8</v>
      </c>
      <c r="C71" s="85"/>
      <c r="D71" s="85"/>
      <c r="E71" s="86">
        <v>110.62</v>
      </c>
      <c r="F71" s="87">
        <f t="shared" si="2"/>
        <v>133.37352302869544</v>
      </c>
    </row>
    <row r="72" spans="1:6" ht="15">
      <c r="A72" s="84">
        <v>2002</v>
      </c>
      <c r="B72" s="81" t="s">
        <v>7</v>
      </c>
      <c r="C72" s="85"/>
      <c r="D72" s="85"/>
      <c r="E72" s="86">
        <v>110.43</v>
      </c>
      <c r="F72" s="87">
        <f t="shared" si="2"/>
        <v>133.14444176513143</v>
      </c>
    </row>
    <row r="73" spans="1:6" ht="15">
      <c r="A73" s="84">
        <v>2002</v>
      </c>
      <c r="B73" s="81" t="s">
        <v>6</v>
      </c>
      <c r="C73" s="85"/>
      <c r="D73" s="85"/>
      <c r="E73" s="86">
        <v>110.46</v>
      </c>
      <c r="F73" s="87">
        <f t="shared" si="2"/>
        <v>133.18061249095732</v>
      </c>
    </row>
    <row r="74" spans="1:6" ht="15">
      <c r="A74" s="84">
        <v>2002</v>
      </c>
      <c r="B74" s="85" t="s">
        <v>5</v>
      </c>
      <c r="C74" s="85"/>
      <c r="D74" s="85"/>
      <c r="E74" s="86">
        <v>110.55</v>
      </c>
      <c r="F74" s="87">
        <f t="shared" si="2"/>
        <v>133.289124668435</v>
      </c>
    </row>
    <row r="75" spans="1:6" ht="15">
      <c r="A75" s="84">
        <v>2003</v>
      </c>
      <c r="B75" s="85" t="s">
        <v>16</v>
      </c>
      <c r="C75" s="85"/>
      <c r="D75" s="85"/>
      <c r="E75" s="86">
        <v>110.94</v>
      </c>
      <c r="F75" s="87">
        <f t="shared" si="2"/>
        <v>133.75934410417167</v>
      </c>
    </row>
    <row r="76" spans="1:6" ht="15">
      <c r="A76" s="84">
        <v>2003</v>
      </c>
      <c r="B76" s="85" t="s">
        <v>15</v>
      </c>
      <c r="C76" s="85"/>
      <c r="D76" s="85"/>
      <c r="E76" s="86">
        <v>111.56</v>
      </c>
      <c r="F76" s="87">
        <f t="shared" si="2"/>
        <v>134.5068724379069</v>
      </c>
    </row>
    <row r="77" spans="1:6" ht="15">
      <c r="A77" s="84">
        <v>2003</v>
      </c>
      <c r="B77" s="85" t="s">
        <v>14</v>
      </c>
      <c r="C77" s="85"/>
      <c r="D77" s="85"/>
      <c r="E77" s="86">
        <v>111.82</v>
      </c>
      <c r="F77" s="87">
        <f t="shared" si="2"/>
        <v>134.82035206173137</v>
      </c>
    </row>
    <row r="78" spans="1:6" ht="15">
      <c r="A78" s="84">
        <v>2003</v>
      </c>
      <c r="B78" s="85" t="s">
        <v>13</v>
      </c>
      <c r="C78" s="85"/>
      <c r="D78" s="85"/>
      <c r="E78" s="86">
        <v>111.73</v>
      </c>
      <c r="F78" s="87">
        <f t="shared" si="2"/>
        <v>134.7118398842537</v>
      </c>
    </row>
    <row r="79" spans="1:6" ht="15">
      <c r="A79" s="84">
        <v>2003</v>
      </c>
      <c r="B79" s="85" t="s">
        <v>12</v>
      </c>
      <c r="C79" s="85"/>
      <c r="D79" s="85"/>
      <c r="E79" s="86">
        <v>111.57</v>
      </c>
      <c r="F79" s="87">
        <f aca="true" t="shared" si="3" ref="F79:F110">E79/0.8294</f>
        <v>134.51892934651553</v>
      </c>
    </row>
    <row r="80" spans="1:6" ht="15">
      <c r="A80" s="84">
        <v>2003</v>
      </c>
      <c r="B80" s="85" t="s">
        <v>11</v>
      </c>
      <c r="C80" s="85"/>
      <c r="D80" s="85"/>
      <c r="E80" s="86">
        <v>111.85</v>
      </c>
      <c r="F80" s="87">
        <f t="shared" si="3"/>
        <v>134.85652278755725</v>
      </c>
    </row>
    <row r="81" spans="1:6" ht="15">
      <c r="A81" s="84">
        <v>2003</v>
      </c>
      <c r="B81" s="85" t="s">
        <v>10</v>
      </c>
      <c r="C81" s="85"/>
      <c r="D81" s="85"/>
      <c r="E81" s="86">
        <v>112.06</v>
      </c>
      <c r="F81" s="87">
        <f t="shared" si="3"/>
        <v>135.10971786833855</v>
      </c>
    </row>
    <row r="82" spans="1:6" ht="15">
      <c r="A82" s="84">
        <v>2003</v>
      </c>
      <c r="B82" s="85" t="s">
        <v>9</v>
      </c>
      <c r="C82" s="85"/>
      <c r="D82" s="85"/>
      <c r="E82" s="86">
        <v>112.2</v>
      </c>
      <c r="F82" s="87">
        <f t="shared" si="3"/>
        <v>135.27851458885942</v>
      </c>
    </row>
    <row r="83" spans="1:6" ht="15">
      <c r="A83" s="84">
        <v>2003</v>
      </c>
      <c r="B83" s="85" t="s">
        <v>8</v>
      </c>
      <c r="C83" s="85"/>
      <c r="D83" s="85"/>
      <c r="E83" s="86">
        <v>112.47</v>
      </c>
      <c r="F83" s="87">
        <f t="shared" si="3"/>
        <v>135.60405112129249</v>
      </c>
    </row>
    <row r="84" spans="1:6" ht="15">
      <c r="A84" s="84">
        <v>2003</v>
      </c>
      <c r="B84" s="85" t="s">
        <v>7</v>
      </c>
      <c r="C84" s="85"/>
      <c r="D84" s="85"/>
      <c r="E84" s="86">
        <v>112.15</v>
      </c>
      <c r="F84" s="87">
        <f t="shared" si="3"/>
        <v>135.21823004581626</v>
      </c>
    </row>
    <row r="85" spans="1:6" ht="15">
      <c r="A85" s="84">
        <v>2003</v>
      </c>
      <c r="B85" s="85" t="s">
        <v>6</v>
      </c>
      <c r="C85" s="85"/>
      <c r="D85" s="85"/>
      <c r="E85" s="86">
        <v>112.36</v>
      </c>
      <c r="F85" s="87">
        <f t="shared" si="3"/>
        <v>135.47142512659752</v>
      </c>
    </row>
    <row r="86" spans="1:6" ht="15">
      <c r="A86" s="84">
        <v>2003</v>
      </c>
      <c r="B86" s="85" t="s">
        <v>5</v>
      </c>
      <c r="C86" s="85"/>
      <c r="D86" s="85"/>
      <c r="E86" s="86">
        <v>112.32</v>
      </c>
      <c r="F86" s="87">
        <f t="shared" si="3"/>
        <v>135.42319749216298</v>
      </c>
    </row>
    <row r="87" spans="1:6" ht="15">
      <c r="A87" s="84">
        <v>2004</v>
      </c>
      <c r="B87" s="85" t="s">
        <v>16</v>
      </c>
      <c r="C87" s="85"/>
      <c r="D87" s="85"/>
      <c r="E87" s="86">
        <v>112.67</v>
      </c>
      <c r="F87" s="87">
        <f t="shared" si="3"/>
        <v>135.84518929346515</v>
      </c>
    </row>
    <row r="88" spans="1:6" ht="15">
      <c r="A88" s="84">
        <v>2004</v>
      </c>
      <c r="B88" s="85" t="s">
        <v>15</v>
      </c>
      <c r="C88" s="85"/>
      <c r="D88" s="85"/>
      <c r="E88" s="86">
        <v>113.02</v>
      </c>
      <c r="F88" s="87">
        <f t="shared" si="3"/>
        <v>136.2671810947673</v>
      </c>
    </row>
    <row r="89" spans="1:6" ht="15">
      <c r="A89" s="84">
        <v>2004</v>
      </c>
      <c r="B89" s="85" t="s">
        <v>14</v>
      </c>
      <c r="C89" s="85"/>
      <c r="D89" s="85"/>
      <c r="E89" s="86">
        <v>113.05</v>
      </c>
      <c r="F89" s="87">
        <f t="shared" si="3"/>
        <v>136.30335182059318</v>
      </c>
    </row>
    <row r="90" spans="1:6" ht="15">
      <c r="A90" s="84">
        <v>2004</v>
      </c>
      <c r="B90" s="85" t="s">
        <v>13</v>
      </c>
      <c r="C90" s="85"/>
      <c r="D90" s="85"/>
      <c r="E90" s="86">
        <v>113.5</v>
      </c>
      <c r="F90" s="87">
        <f t="shared" si="3"/>
        <v>136.84591270798168</v>
      </c>
    </row>
    <row r="91" spans="1:6" ht="15">
      <c r="A91" s="84">
        <v>2004</v>
      </c>
      <c r="B91" s="85" t="s">
        <v>12</v>
      </c>
      <c r="C91" s="85"/>
      <c r="D91" s="85"/>
      <c r="E91" s="86">
        <v>113.67</v>
      </c>
      <c r="F91" s="87">
        <f t="shared" si="3"/>
        <v>137.05088015432844</v>
      </c>
    </row>
    <row r="92" spans="1:6" ht="15">
      <c r="A92" s="84">
        <v>2004</v>
      </c>
      <c r="B92" s="85" t="s">
        <v>11</v>
      </c>
      <c r="C92" s="85"/>
      <c r="D92" s="85"/>
      <c r="E92" s="86">
        <v>113.65</v>
      </c>
      <c r="F92" s="87">
        <f t="shared" si="3"/>
        <v>137.02676633711116</v>
      </c>
    </row>
    <row r="93" spans="1:6" ht="15">
      <c r="A93" s="84">
        <v>2004</v>
      </c>
      <c r="B93" s="85" t="s">
        <v>10</v>
      </c>
      <c r="C93" s="85"/>
      <c r="D93" s="85"/>
      <c r="E93" s="86">
        <v>114</v>
      </c>
      <c r="F93" s="87">
        <f t="shared" si="3"/>
        <v>137.4487581384133</v>
      </c>
    </row>
    <row r="94" spans="1:6" ht="15">
      <c r="A94" s="84">
        <v>2004</v>
      </c>
      <c r="B94" s="85" t="s">
        <v>9</v>
      </c>
      <c r="C94" s="85"/>
      <c r="D94" s="85"/>
      <c r="E94" s="86">
        <v>114.03</v>
      </c>
      <c r="F94" s="87">
        <f t="shared" si="3"/>
        <v>137.4849288642392</v>
      </c>
    </row>
    <row r="95" spans="1:6" ht="15">
      <c r="A95" s="84">
        <v>2004</v>
      </c>
      <c r="B95" s="85" t="s">
        <v>8</v>
      </c>
      <c r="C95" s="85"/>
      <c r="D95" s="85"/>
      <c r="E95" s="86">
        <v>114.08</v>
      </c>
      <c r="F95" s="87">
        <f t="shared" si="3"/>
        <v>137.54521340728238</v>
      </c>
    </row>
    <row r="96" spans="1:6" ht="15">
      <c r="A96" s="84">
        <v>2004</v>
      </c>
      <c r="B96" s="85" t="s">
        <v>7</v>
      </c>
      <c r="C96" s="85"/>
      <c r="D96" s="85"/>
      <c r="E96" s="86">
        <v>114.49</v>
      </c>
      <c r="F96" s="87">
        <f t="shared" si="3"/>
        <v>138.0395466602363</v>
      </c>
    </row>
    <row r="97" spans="1:6" ht="15">
      <c r="A97" s="84">
        <v>2004</v>
      </c>
      <c r="B97" s="85" t="s">
        <v>6</v>
      </c>
      <c r="C97" s="85"/>
      <c r="D97" s="85"/>
      <c r="E97" s="86">
        <v>114.48</v>
      </c>
      <c r="F97" s="87">
        <f t="shared" si="3"/>
        <v>138.02748975162768</v>
      </c>
    </row>
    <row r="98" spans="1:6" ht="15">
      <c r="A98" s="84">
        <v>2004</v>
      </c>
      <c r="B98" s="85" t="s">
        <v>5</v>
      </c>
      <c r="C98" s="85"/>
      <c r="D98" s="85"/>
      <c r="E98" s="86">
        <v>114.25</v>
      </c>
      <c r="F98" s="87">
        <f t="shared" si="3"/>
        <v>137.75018085362913</v>
      </c>
    </row>
    <row r="99" spans="1:6" ht="15">
      <c r="A99" s="84">
        <v>2005</v>
      </c>
      <c r="B99" s="85" t="s">
        <v>16</v>
      </c>
      <c r="C99" s="85"/>
      <c r="D99" s="85"/>
      <c r="E99" s="86">
        <v>114.68</v>
      </c>
      <c r="F99" s="87">
        <f t="shared" si="3"/>
        <v>138.26862792380035</v>
      </c>
    </row>
    <row r="100" spans="1:6" ht="15">
      <c r="A100" s="84">
        <v>2005</v>
      </c>
      <c r="B100" s="85" t="s">
        <v>15</v>
      </c>
      <c r="C100" s="85"/>
      <c r="D100" s="85"/>
      <c r="E100" s="86">
        <v>115.28</v>
      </c>
      <c r="F100" s="87">
        <f t="shared" si="3"/>
        <v>138.9920424403183</v>
      </c>
    </row>
    <row r="101" spans="1:6" ht="15">
      <c r="A101" s="84">
        <v>2005</v>
      </c>
      <c r="B101" s="85" t="s">
        <v>14</v>
      </c>
      <c r="C101" s="85"/>
      <c r="D101" s="85"/>
      <c r="E101" s="86">
        <v>115.9</v>
      </c>
      <c r="F101" s="87">
        <f t="shared" si="3"/>
        <v>139.73957077405353</v>
      </c>
    </row>
    <row r="102" spans="1:6" ht="15">
      <c r="A102" s="84">
        <v>2005</v>
      </c>
      <c r="B102" s="85" t="s">
        <v>13</v>
      </c>
      <c r="C102" s="85"/>
      <c r="D102" s="85"/>
      <c r="E102" s="86">
        <v>115.87</v>
      </c>
      <c r="F102" s="87">
        <f t="shared" si="3"/>
        <v>139.70340004822765</v>
      </c>
    </row>
    <row r="103" spans="1:6" ht="15">
      <c r="A103" s="84">
        <v>2005</v>
      </c>
      <c r="B103" s="85" t="s">
        <v>12</v>
      </c>
      <c r="C103" s="85"/>
      <c r="D103" s="85"/>
      <c r="E103" s="86">
        <v>116.09</v>
      </c>
      <c r="F103" s="87">
        <f t="shared" si="3"/>
        <v>139.96865203761755</v>
      </c>
    </row>
    <row r="104" spans="1:6" ht="15">
      <c r="A104" s="84">
        <v>2005</v>
      </c>
      <c r="B104" s="85" t="s">
        <v>11</v>
      </c>
      <c r="C104" s="85"/>
      <c r="D104" s="85"/>
      <c r="E104" s="86">
        <v>116.29</v>
      </c>
      <c r="F104" s="87">
        <f t="shared" si="3"/>
        <v>140.2097902097902</v>
      </c>
    </row>
    <row r="105" spans="1:6" ht="15">
      <c r="A105" s="84">
        <v>2005</v>
      </c>
      <c r="B105" s="85" t="s">
        <v>10</v>
      </c>
      <c r="C105" s="85"/>
      <c r="D105" s="85"/>
      <c r="E105" s="86">
        <v>116.76</v>
      </c>
      <c r="F105" s="87">
        <f t="shared" si="3"/>
        <v>140.77646491439594</v>
      </c>
    </row>
    <row r="106" spans="1:6" ht="15">
      <c r="A106" s="84">
        <v>2005</v>
      </c>
      <c r="B106" s="85" t="s">
        <v>9</v>
      </c>
      <c r="C106" s="85"/>
      <c r="D106" s="85"/>
      <c r="E106" s="86">
        <v>116.78</v>
      </c>
      <c r="F106" s="87">
        <f t="shared" si="3"/>
        <v>140.8005787316132</v>
      </c>
    </row>
    <row r="107" spans="1:6" ht="15">
      <c r="A107" s="84">
        <v>2005</v>
      </c>
      <c r="B107" s="85" t="s">
        <v>8</v>
      </c>
      <c r="C107" s="85"/>
      <c r="D107" s="85"/>
      <c r="E107" s="86">
        <v>116.65</v>
      </c>
      <c r="F107" s="87">
        <f t="shared" si="3"/>
        <v>140.64383891970098</v>
      </c>
    </row>
    <row r="108" spans="1:6" ht="15">
      <c r="A108" s="84">
        <v>2005</v>
      </c>
      <c r="B108" s="85" t="s">
        <v>7</v>
      </c>
      <c r="C108" s="85"/>
      <c r="D108" s="85"/>
      <c r="E108" s="86">
        <v>116.46</v>
      </c>
      <c r="F108" s="87">
        <f t="shared" si="3"/>
        <v>140.41475765613694</v>
      </c>
    </row>
    <row r="109" spans="1:6" ht="15">
      <c r="A109" s="84">
        <v>2005</v>
      </c>
      <c r="B109" s="85" t="s">
        <v>6</v>
      </c>
      <c r="C109" s="85"/>
      <c r="D109" s="85"/>
      <c r="E109" s="86">
        <v>116.82</v>
      </c>
      <c r="F109" s="87">
        <f t="shared" si="3"/>
        <v>140.84880636604774</v>
      </c>
    </row>
    <row r="110" spans="1:6" ht="15">
      <c r="A110" s="84">
        <v>2005</v>
      </c>
      <c r="B110" s="85" t="s">
        <v>5</v>
      </c>
      <c r="C110" s="85"/>
      <c r="D110" s="85"/>
      <c r="E110" s="86">
        <v>116.91</v>
      </c>
      <c r="F110" s="87">
        <f t="shared" si="3"/>
        <v>140.95731854352542</v>
      </c>
    </row>
    <row r="111" spans="1:6" ht="15">
      <c r="A111" s="84">
        <v>2006</v>
      </c>
      <c r="B111" s="85" t="s">
        <v>16</v>
      </c>
      <c r="C111" s="85"/>
      <c r="D111" s="92">
        <v>102.82</v>
      </c>
      <c r="E111" s="86">
        <f>D111*1.1377</f>
        <v>116.97831399999998</v>
      </c>
      <c r="F111" s="87">
        <f>D111*1.3717</f>
        <v>141.03819399999998</v>
      </c>
    </row>
    <row r="112" spans="1:6" ht="15">
      <c r="A112" s="84">
        <v>2006</v>
      </c>
      <c r="B112" s="85" t="s">
        <v>15</v>
      </c>
      <c r="C112" s="85"/>
      <c r="D112" s="92">
        <v>103.31</v>
      </c>
      <c r="E112" s="86">
        <f aca="true" t="shared" si="4" ref="E112:E175">D112*1.1377</f>
        <v>117.535787</v>
      </c>
      <c r="F112" s="87">
        <f aca="true" t="shared" si="5" ref="F112:F122">D112*1.3717</f>
        <v>141.710327</v>
      </c>
    </row>
    <row r="113" spans="1:6" ht="15">
      <c r="A113" s="84">
        <v>2006</v>
      </c>
      <c r="B113" s="85" t="s">
        <v>14</v>
      </c>
      <c r="C113" s="85"/>
      <c r="D113" s="92">
        <v>103.23</v>
      </c>
      <c r="E113" s="86">
        <f t="shared" si="4"/>
        <v>117.444771</v>
      </c>
      <c r="F113" s="87">
        <f t="shared" si="5"/>
        <v>141.600591</v>
      </c>
    </row>
    <row r="114" spans="1:6" ht="15">
      <c r="A114" s="84">
        <v>2006</v>
      </c>
      <c r="B114" s="85" t="s">
        <v>13</v>
      </c>
      <c r="C114" s="85"/>
      <c r="D114" s="92">
        <v>103.6</v>
      </c>
      <c r="E114" s="86">
        <f t="shared" si="4"/>
        <v>117.86571999999998</v>
      </c>
      <c r="F114" s="87">
        <f t="shared" si="5"/>
        <v>142.10811999999999</v>
      </c>
    </row>
    <row r="115" spans="1:6" ht="15">
      <c r="A115" s="84">
        <v>2006</v>
      </c>
      <c r="B115" s="85" t="s">
        <v>12</v>
      </c>
      <c r="C115" s="85"/>
      <c r="D115" s="92">
        <v>103.95</v>
      </c>
      <c r="E115" s="86">
        <f t="shared" si="4"/>
        <v>118.263915</v>
      </c>
      <c r="F115" s="87">
        <f t="shared" si="5"/>
        <v>142.588215</v>
      </c>
    </row>
    <row r="116" spans="1:6" ht="15">
      <c r="A116" s="84">
        <v>2006</v>
      </c>
      <c r="B116" s="85" t="s">
        <v>11</v>
      </c>
      <c r="C116" s="85"/>
      <c r="D116" s="92">
        <v>103.93</v>
      </c>
      <c r="E116" s="86">
        <f t="shared" si="4"/>
        <v>118.241161</v>
      </c>
      <c r="F116" s="87">
        <f t="shared" si="5"/>
        <v>142.560781</v>
      </c>
    </row>
    <row r="117" spans="1:6" ht="15">
      <c r="A117" s="84">
        <v>2006</v>
      </c>
      <c r="B117" s="85" t="s">
        <v>10</v>
      </c>
      <c r="C117" s="85"/>
      <c r="D117" s="92">
        <v>104.25</v>
      </c>
      <c r="E117" s="86">
        <f t="shared" si="4"/>
        <v>118.60522499999999</v>
      </c>
      <c r="F117" s="87">
        <f t="shared" si="5"/>
        <v>142.99972499999998</v>
      </c>
    </row>
    <row r="118" spans="1:6" ht="15">
      <c r="A118" s="84">
        <v>2006</v>
      </c>
      <c r="B118" s="85" t="s">
        <v>9</v>
      </c>
      <c r="C118" s="85"/>
      <c r="D118" s="92">
        <v>104.38</v>
      </c>
      <c r="E118" s="86">
        <f t="shared" si="4"/>
        <v>118.753126</v>
      </c>
      <c r="F118" s="87">
        <f t="shared" si="5"/>
        <v>143.178046</v>
      </c>
    </row>
    <row r="119" spans="1:6" ht="15">
      <c r="A119" s="84">
        <v>2006</v>
      </c>
      <c r="B119" s="85" t="s">
        <v>8</v>
      </c>
      <c r="C119" s="85"/>
      <c r="D119" s="92">
        <v>104.36</v>
      </c>
      <c r="E119" s="86">
        <f t="shared" si="4"/>
        <v>118.73037199999999</v>
      </c>
      <c r="F119" s="87">
        <f t="shared" si="5"/>
        <v>143.150612</v>
      </c>
    </row>
    <row r="120" spans="1:6" ht="15">
      <c r="A120" s="84">
        <v>2006</v>
      </c>
      <c r="B120" s="85" t="s">
        <v>7</v>
      </c>
      <c r="C120" s="85"/>
      <c r="D120" s="92">
        <v>104.32</v>
      </c>
      <c r="E120" s="86">
        <f t="shared" si="4"/>
        <v>118.68486399999999</v>
      </c>
      <c r="F120" s="87">
        <f t="shared" si="5"/>
        <v>143.095744</v>
      </c>
    </row>
    <row r="121" spans="1:6" ht="15">
      <c r="A121" s="84">
        <v>2006</v>
      </c>
      <c r="B121" s="85" t="s">
        <v>6</v>
      </c>
      <c r="C121" s="85"/>
      <c r="D121" s="92">
        <v>104.58</v>
      </c>
      <c r="E121" s="86">
        <f t="shared" si="4"/>
        <v>118.98066599999999</v>
      </c>
      <c r="F121" s="87">
        <f t="shared" si="5"/>
        <v>143.452386</v>
      </c>
    </row>
    <row r="122" spans="1:6" ht="15">
      <c r="A122" s="84">
        <v>2006</v>
      </c>
      <c r="B122" s="85" t="s">
        <v>5</v>
      </c>
      <c r="C122" s="85"/>
      <c r="D122" s="92">
        <v>104.68</v>
      </c>
      <c r="E122" s="86">
        <f t="shared" si="4"/>
        <v>119.094436</v>
      </c>
      <c r="F122" s="87">
        <f t="shared" si="5"/>
        <v>143.589556</v>
      </c>
    </row>
    <row r="123" spans="1:6" ht="15">
      <c r="A123" s="93">
        <v>2007</v>
      </c>
      <c r="B123" s="85" t="s">
        <v>16</v>
      </c>
      <c r="C123" s="85"/>
      <c r="D123" s="92">
        <v>104.92</v>
      </c>
      <c r="E123" s="86">
        <f t="shared" si="4"/>
        <v>119.36748399999999</v>
      </c>
      <c r="F123" s="87">
        <f aca="true" t="shared" si="6" ref="F123:F186">D123*1.3717</f>
        <v>143.91876399999998</v>
      </c>
    </row>
    <row r="124" spans="1:6" ht="15">
      <c r="A124" s="93">
        <v>2007</v>
      </c>
      <c r="B124" s="85" t="s">
        <v>15</v>
      </c>
      <c r="C124" s="85"/>
      <c r="D124" s="92">
        <v>105.46</v>
      </c>
      <c r="E124" s="86">
        <f t="shared" si="4"/>
        <v>119.98184199999999</v>
      </c>
      <c r="F124" s="87">
        <f t="shared" si="6"/>
        <v>144.659482</v>
      </c>
    </row>
    <row r="125" spans="1:6" ht="15">
      <c r="A125" s="93">
        <v>2007</v>
      </c>
      <c r="B125" s="85" t="s">
        <v>14</v>
      </c>
      <c r="C125" s="85"/>
      <c r="D125" s="92">
        <v>105.23</v>
      </c>
      <c r="E125" s="86">
        <f t="shared" si="4"/>
        <v>119.720171</v>
      </c>
      <c r="F125" s="87">
        <f t="shared" si="6"/>
        <v>144.343991</v>
      </c>
    </row>
    <row r="126" spans="1:6" ht="15">
      <c r="A126" s="93">
        <v>2007</v>
      </c>
      <c r="B126" s="85" t="s">
        <v>13</v>
      </c>
      <c r="C126" s="85"/>
      <c r="D126" s="92">
        <v>105.58</v>
      </c>
      <c r="E126" s="86">
        <f t="shared" si="4"/>
        <v>120.118366</v>
      </c>
      <c r="F126" s="87">
        <f t="shared" si="6"/>
        <v>144.824086</v>
      </c>
    </row>
    <row r="127" spans="1:6" ht="15">
      <c r="A127" s="93">
        <v>2007</v>
      </c>
      <c r="B127" s="85" t="s">
        <v>12</v>
      </c>
      <c r="C127" s="85"/>
      <c r="D127" s="92">
        <v>105.34</v>
      </c>
      <c r="E127" s="86">
        <f t="shared" si="4"/>
        <v>119.84531799999999</v>
      </c>
      <c r="F127" s="87">
        <f t="shared" si="6"/>
        <v>144.494878</v>
      </c>
    </row>
    <row r="128" spans="1:6" ht="15">
      <c r="A128" s="93">
        <v>2007</v>
      </c>
      <c r="B128" s="85" t="s">
        <v>11</v>
      </c>
      <c r="C128" s="85"/>
      <c r="D128" s="92">
        <v>105.28</v>
      </c>
      <c r="E128" s="86">
        <f t="shared" si="4"/>
        <v>119.77705599999999</v>
      </c>
      <c r="F128" s="87">
        <f t="shared" si="6"/>
        <v>144.412576</v>
      </c>
    </row>
    <row r="129" spans="1:6" ht="15">
      <c r="A129" s="93">
        <v>2007</v>
      </c>
      <c r="B129" s="85" t="s">
        <v>10</v>
      </c>
      <c r="C129" s="85"/>
      <c r="D129" s="92">
        <v>105.7</v>
      </c>
      <c r="E129" s="86">
        <f t="shared" si="4"/>
        <v>120.25489</v>
      </c>
      <c r="F129" s="87">
        <f t="shared" si="6"/>
        <v>144.98869</v>
      </c>
    </row>
    <row r="130" spans="1:6" ht="15">
      <c r="A130" s="93">
        <v>2007</v>
      </c>
      <c r="B130" s="85" t="s">
        <v>9</v>
      </c>
      <c r="C130" s="85"/>
      <c r="D130" s="92">
        <v>105.67</v>
      </c>
      <c r="E130" s="86">
        <f t="shared" si="4"/>
        <v>120.220759</v>
      </c>
      <c r="F130" s="87">
        <f t="shared" si="6"/>
        <v>144.947539</v>
      </c>
    </row>
    <row r="131" spans="1:6" ht="15">
      <c r="A131" s="93">
        <v>2007</v>
      </c>
      <c r="B131" s="85" t="s">
        <v>8</v>
      </c>
      <c r="C131" s="85"/>
      <c r="D131" s="92">
        <v>105.71</v>
      </c>
      <c r="E131" s="86">
        <f t="shared" si="4"/>
        <v>120.26626699999998</v>
      </c>
      <c r="F131" s="87">
        <f t="shared" si="6"/>
        <v>145.00240699999998</v>
      </c>
    </row>
    <row r="132" spans="1:6" ht="15">
      <c r="A132" s="93">
        <v>2007</v>
      </c>
      <c r="B132" s="85" t="s">
        <v>7</v>
      </c>
      <c r="C132" s="85"/>
      <c r="D132" s="92">
        <v>106.19</v>
      </c>
      <c r="E132" s="86">
        <f t="shared" si="4"/>
        <v>120.81236299999999</v>
      </c>
      <c r="F132" s="87">
        <f t="shared" si="6"/>
        <v>145.660823</v>
      </c>
    </row>
    <row r="133" spans="1:6" ht="15">
      <c r="A133" s="93">
        <v>2007</v>
      </c>
      <c r="B133" s="85" t="s">
        <v>6</v>
      </c>
      <c r="C133" s="85"/>
      <c r="D133" s="92">
        <v>106.93</v>
      </c>
      <c r="E133" s="86">
        <f t="shared" si="4"/>
        <v>121.654261</v>
      </c>
      <c r="F133" s="87">
        <f t="shared" si="6"/>
        <v>146.675881</v>
      </c>
    </row>
    <row r="134" spans="1:6" ht="15">
      <c r="A134" s="93">
        <v>2007</v>
      </c>
      <c r="B134" s="85" t="s">
        <v>5</v>
      </c>
      <c r="C134" s="85"/>
      <c r="D134" s="92">
        <v>107.44</v>
      </c>
      <c r="E134" s="86">
        <f t="shared" si="4"/>
        <v>122.23448799999998</v>
      </c>
      <c r="F134" s="87">
        <f t="shared" si="6"/>
        <v>147.37544799999998</v>
      </c>
    </row>
    <row r="135" spans="1:6" ht="15">
      <c r="A135" s="93">
        <v>2008</v>
      </c>
      <c r="B135" s="85" t="s">
        <v>16</v>
      </c>
      <c r="C135" s="85"/>
      <c r="D135" s="92">
        <v>107.85</v>
      </c>
      <c r="E135" s="86">
        <f t="shared" si="4"/>
        <v>122.70094499999999</v>
      </c>
      <c r="F135" s="87">
        <f t="shared" si="6"/>
        <v>147.93784499999998</v>
      </c>
    </row>
    <row r="136" spans="1:6" ht="15">
      <c r="A136" s="93">
        <v>2008</v>
      </c>
      <c r="B136" s="85" t="s">
        <v>15</v>
      </c>
      <c r="C136" s="85"/>
      <c r="D136" s="92">
        <v>108.71</v>
      </c>
      <c r="E136" s="86">
        <f t="shared" si="4"/>
        <v>123.67936699999998</v>
      </c>
      <c r="F136" s="87">
        <f t="shared" si="6"/>
        <v>149.117507</v>
      </c>
    </row>
    <row r="137" spans="1:6" ht="15">
      <c r="A137" s="93">
        <v>2008</v>
      </c>
      <c r="B137" s="85" t="s">
        <v>14</v>
      </c>
      <c r="C137" s="85"/>
      <c r="D137" s="92">
        <v>109.32</v>
      </c>
      <c r="E137" s="86">
        <f t="shared" si="4"/>
        <v>124.37336399999998</v>
      </c>
      <c r="F137" s="87">
        <f t="shared" si="6"/>
        <v>149.954244</v>
      </c>
    </row>
    <row r="138" spans="1:6" ht="15">
      <c r="A138" s="93">
        <v>2008</v>
      </c>
      <c r="B138" s="85" t="s">
        <v>13</v>
      </c>
      <c r="C138" s="85"/>
      <c r="D138" s="92">
        <v>109.49</v>
      </c>
      <c r="E138" s="86">
        <f t="shared" si="4"/>
        <v>124.56677299999998</v>
      </c>
      <c r="F138" s="87">
        <f t="shared" si="6"/>
        <v>150.18743299999997</v>
      </c>
    </row>
    <row r="139" spans="1:6" ht="15">
      <c r="A139" s="93">
        <v>2008</v>
      </c>
      <c r="B139" s="85" t="s">
        <v>12</v>
      </c>
      <c r="C139" s="85"/>
      <c r="D139" s="92">
        <v>110.2</v>
      </c>
      <c r="E139" s="86">
        <f t="shared" si="4"/>
        <v>125.37454</v>
      </c>
      <c r="F139" s="87">
        <f t="shared" si="6"/>
        <v>151.16134</v>
      </c>
    </row>
    <row r="140" spans="1:6" ht="15">
      <c r="A140" s="93">
        <v>2008</v>
      </c>
      <c r="B140" s="85" t="s">
        <v>11</v>
      </c>
      <c r="C140" s="85"/>
      <c r="D140" s="92">
        <v>110.62</v>
      </c>
      <c r="E140" s="86">
        <f t="shared" si="4"/>
        <v>125.852374</v>
      </c>
      <c r="F140" s="87">
        <f t="shared" si="6"/>
        <v>151.73745399999999</v>
      </c>
    </row>
    <row r="141" spans="1:6" ht="15">
      <c r="A141" s="93">
        <v>2008</v>
      </c>
      <c r="B141" s="85" t="s">
        <v>10</v>
      </c>
      <c r="C141" s="85"/>
      <c r="D141" s="92">
        <v>111.22</v>
      </c>
      <c r="E141" s="86">
        <f t="shared" si="4"/>
        <v>126.534994</v>
      </c>
      <c r="F141" s="87">
        <f t="shared" si="6"/>
        <v>152.560474</v>
      </c>
    </row>
    <row r="142" spans="1:6" ht="15">
      <c r="A142" s="93">
        <v>2008</v>
      </c>
      <c r="B142" s="85" t="s">
        <v>9</v>
      </c>
      <c r="C142" s="85"/>
      <c r="D142" s="92">
        <v>110.88</v>
      </c>
      <c r="E142" s="86">
        <f t="shared" si="4"/>
        <v>126.14817599999999</v>
      </c>
      <c r="F142" s="87">
        <f t="shared" si="6"/>
        <v>152.09409599999998</v>
      </c>
    </row>
    <row r="143" spans="1:6" ht="15">
      <c r="A143" s="93">
        <v>2008</v>
      </c>
      <c r="B143" s="85" t="s">
        <v>8</v>
      </c>
      <c r="C143" s="85"/>
      <c r="D143" s="92">
        <v>111.15</v>
      </c>
      <c r="E143" s="86">
        <f t="shared" si="4"/>
        <v>126.455355</v>
      </c>
      <c r="F143" s="87">
        <f t="shared" si="6"/>
        <v>152.464455</v>
      </c>
    </row>
    <row r="144" spans="1:6" ht="15">
      <c r="A144" s="93">
        <v>2008</v>
      </c>
      <c r="B144" s="85" t="s">
        <v>7</v>
      </c>
      <c r="C144" s="85"/>
      <c r="D144" s="92">
        <v>111.29</v>
      </c>
      <c r="E144" s="86">
        <f t="shared" si="4"/>
        <v>126.614633</v>
      </c>
      <c r="F144" s="87">
        <f t="shared" si="6"/>
        <v>152.656493</v>
      </c>
    </row>
    <row r="145" spans="1:6" ht="15">
      <c r="A145" s="93">
        <v>2008</v>
      </c>
      <c r="B145" s="85" t="s">
        <v>6</v>
      </c>
      <c r="C145" s="85"/>
      <c r="D145" s="92">
        <v>111.09</v>
      </c>
      <c r="E145" s="86">
        <f t="shared" si="4"/>
        <v>126.387093</v>
      </c>
      <c r="F145" s="87">
        <f t="shared" si="6"/>
        <v>152.382153</v>
      </c>
    </row>
    <row r="146" spans="1:6" ht="15">
      <c r="A146" s="93">
        <v>2008</v>
      </c>
      <c r="B146" s="85" t="s">
        <v>5</v>
      </c>
      <c r="C146" s="85"/>
      <c r="D146" s="92">
        <v>111.24</v>
      </c>
      <c r="E146" s="86">
        <f t="shared" si="4"/>
        <v>126.55774799999999</v>
      </c>
      <c r="F146" s="87">
        <f t="shared" si="6"/>
        <v>152.58790799999997</v>
      </c>
    </row>
    <row r="147" spans="1:6" ht="15">
      <c r="A147" s="93">
        <v>2009</v>
      </c>
      <c r="B147" s="85" t="s">
        <v>16</v>
      </c>
      <c r="C147" s="85"/>
      <c r="D147" s="92">
        <v>111.45</v>
      </c>
      <c r="E147" s="86">
        <f t="shared" si="4"/>
        <v>126.79666499999999</v>
      </c>
      <c r="F147" s="87">
        <f t="shared" si="6"/>
        <v>152.875965</v>
      </c>
    </row>
    <row r="148" spans="1:6" ht="15">
      <c r="A148" s="93">
        <v>2009</v>
      </c>
      <c r="B148" s="85" t="s">
        <v>15</v>
      </c>
      <c r="C148" s="85"/>
      <c r="D148" s="92">
        <v>111.75</v>
      </c>
      <c r="E148" s="86">
        <f t="shared" si="4"/>
        <v>127.137975</v>
      </c>
      <c r="F148" s="87">
        <f t="shared" si="6"/>
        <v>153.287475</v>
      </c>
    </row>
    <row r="149" spans="1:6" ht="15">
      <c r="A149" s="93">
        <v>2009</v>
      </c>
      <c r="B149" s="85" t="s">
        <v>14</v>
      </c>
      <c r="C149" s="85"/>
      <c r="D149" s="92">
        <v>111.07</v>
      </c>
      <c r="E149" s="86">
        <f t="shared" si="4"/>
        <v>126.36433899999999</v>
      </c>
      <c r="F149" s="87">
        <f t="shared" si="6"/>
        <v>152.354719</v>
      </c>
    </row>
    <row r="150" spans="1:6" ht="15">
      <c r="A150" s="93">
        <v>2009</v>
      </c>
      <c r="B150" s="85" t="s">
        <v>13</v>
      </c>
      <c r="C150" s="85"/>
      <c r="D150" s="92">
        <v>111.17</v>
      </c>
      <c r="E150" s="86">
        <f t="shared" si="4"/>
        <v>126.47810899999999</v>
      </c>
      <c r="F150" s="87">
        <f t="shared" si="6"/>
        <v>152.491889</v>
      </c>
    </row>
    <row r="151" spans="1:6" ht="15">
      <c r="A151" s="93">
        <v>2009</v>
      </c>
      <c r="B151" s="85" t="s">
        <v>12</v>
      </c>
      <c r="C151" s="85"/>
      <c r="D151" s="92">
        <v>110.96</v>
      </c>
      <c r="E151" s="86">
        <f t="shared" si="4"/>
        <v>126.23919199999999</v>
      </c>
      <c r="F151" s="87">
        <f t="shared" si="6"/>
        <v>152.20383199999998</v>
      </c>
    </row>
    <row r="152" spans="1:6" ht="15">
      <c r="A152" s="93">
        <v>2009</v>
      </c>
      <c r="B152" s="85" t="s">
        <v>11</v>
      </c>
      <c r="C152" s="85"/>
      <c r="D152" s="94">
        <v>110.5</v>
      </c>
      <c r="E152" s="86">
        <f t="shared" si="4"/>
        <v>125.71584999999999</v>
      </c>
      <c r="F152" s="87">
        <f t="shared" si="6"/>
        <v>151.57285</v>
      </c>
    </row>
    <row r="153" spans="1:6" ht="15">
      <c r="A153" s="93">
        <v>2009</v>
      </c>
      <c r="B153" s="85" t="s">
        <v>10</v>
      </c>
      <c r="C153" s="85"/>
      <c r="D153" s="92">
        <v>110.48</v>
      </c>
      <c r="E153" s="86">
        <f t="shared" si="4"/>
        <v>125.693096</v>
      </c>
      <c r="F153" s="87">
        <f t="shared" si="6"/>
        <v>151.545416</v>
      </c>
    </row>
    <row r="154" spans="1:6" ht="15">
      <c r="A154" s="93">
        <v>2009</v>
      </c>
      <c r="B154" s="85" t="s">
        <v>9</v>
      </c>
      <c r="C154" s="85"/>
      <c r="D154" s="92">
        <v>110.66</v>
      </c>
      <c r="E154" s="86">
        <f t="shared" si="4"/>
        <v>125.897882</v>
      </c>
      <c r="F154" s="87">
        <f t="shared" si="6"/>
        <v>151.79232199999998</v>
      </c>
    </row>
    <row r="155" spans="1:6" ht="15">
      <c r="A155" s="93">
        <v>2009</v>
      </c>
      <c r="B155" s="85" t="s">
        <v>8</v>
      </c>
      <c r="C155" s="85"/>
      <c r="D155" s="92">
        <v>110.46</v>
      </c>
      <c r="E155" s="86">
        <f t="shared" si="4"/>
        <v>125.67034199999999</v>
      </c>
      <c r="F155" s="87">
        <f t="shared" si="6"/>
        <v>151.517982</v>
      </c>
    </row>
    <row r="156" spans="1:6" ht="15">
      <c r="A156" s="93">
        <v>2009</v>
      </c>
      <c r="B156" s="85" t="s">
        <v>7</v>
      </c>
      <c r="C156" s="85"/>
      <c r="D156" s="92">
        <v>110.64</v>
      </c>
      <c r="E156" s="86">
        <f t="shared" si="4"/>
        <v>125.87512799999999</v>
      </c>
      <c r="F156" s="87">
        <f t="shared" si="6"/>
        <v>151.76488799999998</v>
      </c>
    </row>
    <row r="157" spans="1:6" ht="15">
      <c r="A157" s="93">
        <v>2009</v>
      </c>
      <c r="B157" s="85" t="s">
        <v>6</v>
      </c>
      <c r="C157" s="85"/>
      <c r="D157" s="92">
        <v>110.75</v>
      </c>
      <c r="E157" s="86">
        <f t="shared" si="4"/>
        <v>126.00027499999999</v>
      </c>
      <c r="F157" s="87">
        <f t="shared" si="6"/>
        <v>151.915775</v>
      </c>
    </row>
    <row r="158" spans="1:6" ht="15">
      <c r="A158" s="93">
        <v>2009</v>
      </c>
      <c r="B158" s="85" t="s">
        <v>5</v>
      </c>
      <c r="C158" s="85"/>
      <c r="D158" s="92">
        <v>110.96</v>
      </c>
      <c r="E158" s="86">
        <f t="shared" si="4"/>
        <v>126.23919199999999</v>
      </c>
      <c r="F158" s="87">
        <f t="shared" si="6"/>
        <v>152.20383199999998</v>
      </c>
    </row>
    <row r="159" spans="1:6" ht="15">
      <c r="A159" s="93">
        <v>2010</v>
      </c>
      <c r="B159" s="85" t="s">
        <v>16</v>
      </c>
      <c r="C159" s="85"/>
      <c r="D159" s="92">
        <v>111.36</v>
      </c>
      <c r="E159" s="86">
        <f t="shared" si="4"/>
        <v>126.694272</v>
      </c>
      <c r="F159" s="87">
        <f t="shared" si="6"/>
        <v>152.752512</v>
      </c>
    </row>
    <row r="160" spans="1:6" ht="15">
      <c r="A160" s="93">
        <v>2010</v>
      </c>
      <c r="B160" s="85" t="s">
        <v>15</v>
      </c>
      <c r="C160" s="85"/>
      <c r="D160" s="92">
        <v>111.9</v>
      </c>
      <c r="E160" s="86">
        <f t="shared" si="4"/>
        <v>127.30863</v>
      </c>
      <c r="F160" s="87">
        <f t="shared" si="6"/>
        <v>153.49323</v>
      </c>
    </row>
    <row r="161" spans="1:6" ht="15">
      <c r="A161" s="93">
        <v>2010</v>
      </c>
      <c r="B161" s="85" t="s">
        <v>14</v>
      </c>
      <c r="C161" s="85"/>
      <c r="D161" s="92">
        <v>112.11</v>
      </c>
      <c r="E161" s="86">
        <f t="shared" si="4"/>
        <v>127.547547</v>
      </c>
      <c r="F161" s="87">
        <f t="shared" si="6"/>
        <v>153.781287</v>
      </c>
    </row>
    <row r="162" spans="1:6" ht="15">
      <c r="A162" s="93">
        <v>2010</v>
      </c>
      <c r="B162" s="85" t="s">
        <v>13</v>
      </c>
      <c r="C162" s="85"/>
      <c r="D162" s="92">
        <v>112.34</v>
      </c>
      <c r="E162" s="86">
        <f t="shared" si="4"/>
        <v>127.809218</v>
      </c>
      <c r="F162" s="87">
        <f t="shared" si="6"/>
        <v>154.096778</v>
      </c>
    </row>
    <row r="163" spans="1:6" ht="15">
      <c r="A163" s="93">
        <v>2010</v>
      </c>
      <c r="B163" s="85" t="s">
        <v>12</v>
      </c>
      <c r="C163" s="85"/>
      <c r="D163" s="92">
        <v>112.72</v>
      </c>
      <c r="E163" s="86">
        <f t="shared" si="4"/>
        <v>128.241544</v>
      </c>
      <c r="F163" s="87">
        <f t="shared" si="6"/>
        <v>154.618024</v>
      </c>
    </row>
    <row r="164" spans="1:6" ht="15">
      <c r="A164" s="93">
        <v>2010</v>
      </c>
      <c r="B164" s="85" t="s">
        <v>11</v>
      </c>
      <c r="C164" s="85"/>
      <c r="D164" s="92">
        <v>112.74</v>
      </c>
      <c r="E164" s="86">
        <f t="shared" si="4"/>
        <v>128.264298</v>
      </c>
      <c r="F164" s="87">
        <f t="shared" si="6"/>
        <v>154.645458</v>
      </c>
    </row>
    <row r="165" spans="1:6" ht="15">
      <c r="A165" s="93">
        <v>2010</v>
      </c>
      <c r="B165" s="85" t="s">
        <v>10</v>
      </c>
      <c r="C165" s="85"/>
      <c r="D165" s="92">
        <v>112.86</v>
      </c>
      <c r="E165" s="86">
        <f t="shared" si="4"/>
        <v>128.400822</v>
      </c>
      <c r="F165" s="87">
        <f t="shared" si="6"/>
        <v>154.810062</v>
      </c>
    </row>
    <row r="166" spans="1:6" ht="15">
      <c r="A166" s="93">
        <v>2010</v>
      </c>
      <c r="B166" s="85" t="s">
        <v>9</v>
      </c>
      <c r="C166" s="85"/>
      <c r="D166" s="92">
        <v>112.94</v>
      </c>
      <c r="E166" s="86">
        <f t="shared" si="4"/>
        <v>128.491838</v>
      </c>
      <c r="F166" s="87">
        <f t="shared" si="6"/>
        <v>154.919798</v>
      </c>
    </row>
    <row r="167" spans="1:6" ht="15">
      <c r="A167" s="93">
        <v>2010</v>
      </c>
      <c r="B167" s="85" t="s">
        <v>8</v>
      </c>
      <c r="C167" s="85"/>
      <c r="D167" s="92">
        <v>113.29</v>
      </c>
      <c r="E167" s="86">
        <f t="shared" si="4"/>
        <v>128.890033</v>
      </c>
      <c r="F167" s="87">
        <f t="shared" si="6"/>
        <v>155.399893</v>
      </c>
    </row>
    <row r="168" spans="1:6" ht="15">
      <c r="A168" s="93">
        <v>2010</v>
      </c>
      <c r="B168" s="85" t="s">
        <v>7</v>
      </c>
      <c r="C168" s="85"/>
      <c r="D168" s="92">
        <v>113.46</v>
      </c>
      <c r="E168" s="86">
        <f t="shared" si="4"/>
        <v>129.083442</v>
      </c>
      <c r="F168" s="87">
        <f t="shared" si="6"/>
        <v>155.63308199999997</v>
      </c>
    </row>
    <row r="169" spans="1:6" ht="15">
      <c r="A169" s="93">
        <v>2010</v>
      </c>
      <c r="B169" s="85" t="s">
        <v>6</v>
      </c>
      <c r="C169" s="85"/>
      <c r="D169" s="92">
        <v>113.55</v>
      </c>
      <c r="E169" s="86">
        <f t="shared" si="4"/>
        <v>129.185835</v>
      </c>
      <c r="F169" s="87">
        <f t="shared" si="6"/>
        <v>155.75653499999999</v>
      </c>
    </row>
    <row r="170" spans="1:6" ht="15">
      <c r="A170" s="93">
        <v>2010</v>
      </c>
      <c r="B170" s="85" t="s">
        <v>5</v>
      </c>
      <c r="C170" s="85"/>
      <c r="D170" s="92">
        <v>113.84</v>
      </c>
      <c r="E170" s="86">
        <f t="shared" si="4"/>
        <v>129.515768</v>
      </c>
      <c r="F170" s="87">
        <f t="shared" si="6"/>
        <v>156.154328</v>
      </c>
    </row>
    <row r="171" spans="1:6" ht="15">
      <c r="A171" s="93">
        <v>2011</v>
      </c>
      <c r="B171" s="85" t="s">
        <v>16</v>
      </c>
      <c r="C171" s="85"/>
      <c r="D171" s="92">
        <v>114.38</v>
      </c>
      <c r="E171" s="86">
        <f t="shared" si="4"/>
        <v>130.130126</v>
      </c>
      <c r="F171" s="87">
        <f t="shared" si="6"/>
        <v>156.89504599999998</v>
      </c>
    </row>
    <row r="172" spans="1:6" ht="15">
      <c r="A172" s="93">
        <v>2011</v>
      </c>
      <c r="B172" s="85" t="s">
        <v>15</v>
      </c>
      <c r="C172" s="85"/>
      <c r="D172" s="92">
        <v>115.05</v>
      </c>
      <c r="E172" s="86">
        <f t="shared" si="4"/>
        <v>130.892385</v>
      </c>
      <c r="F172" s="87">
        <f t="shared" si="6"/>
        <v>157.81408499999998</v>
      </c>
    </row>
    <row r="173" spans="1:6" ht="15">
      <c r="A173" s="93">
        <v>2011</v>
      </c>
      <c r="B173" s="85" t="s">
        <v>14</v>
      </c>
      <c r="C173" s="85"/>
      <c r="D173" s="92">
        <v>115.39</v>
      </c>
      <c r="E173" s="86">
        <f t="shared" si="4"/>
        <v>131.279203</v>
      </c>
      <c r="F173" s="87">
        <f t="shared" si="6"/>
        <v>158.280463</v>
      </c>
    </row>
    <row r="174" spans="1:6" ht="15">
      <c r="A174" s="93">
        <v>2011</v>
      </c>
      <c r="B174" s="85" t="s">
        <v>13</v>
      </c>
      <c r="C174" s="85"/>
      <c r="D174" s="92">
        <v>115.57</v>
      </c>
      <c r="E174" s="86">
        <f t="shared" si="4"/>
        <v>131.48398899999998</v>
      </c>
      <c r="F174" s="87">
        <f t="shared" si="6"/>
        <v>158.527369</v>
      </c>
    </row>
    <row r="175" spans="1:6" ht="15">
      <c r="A175" s="93">
        <v>2011</v>
      </c>
      <c r="B175" s="85" t="s">
        <v>12</v>
      </c>
      <c r="C175" s="85"/>
      <c r="D175" s="92">
        <v>115.98</v>
      </c>
      <c r="E175" s="86">
        <f t="shared" si="4"/>
        <v>131.950446</v>
      </c>
      <c r="F175" s="87">
        <f t="shared" si="6"/>
        <v>159.089766</v>
      </c>
    </row>
    <row r="176" spans="1:6" ht="15">
      <c r="A176" s="93">
        <v>2011</v>
      </c>
      <c r="B176" s="85" t="s">
        <v>11</v>
      </c>
      <c r="C176" s="85"/>
      <c r="D176" s="92">
        <v>116.43</v>
      </c>
      <c r="E176" s="86">
        <f aca="true" t="shared" si="7" ref="E176:E206">D176*1.1377</f>
        <v>132.462411</v>
      </c>
      <c r="F176" s="87">
        <f t="shared" si="6"/>
        <v>159.707031</v>
      </c>
    </row>
    <row r="177" spans="1:6" ht="15">
      <c r="A177" s="93">
        <v>2011</v>
      </c>
      <c r="B177" s="85" t="s">
        <v>10</v>
      </c>
      <c r="C177" s="85"/>
      <c r="D177" s="92">
        <v>116.61</v>
      </c>
      <c r="E177" s="86">
        <f t="shared" si="7"/>
        <v>132.667197</v>
      </c>
      <c r="F177" s="87">
        <f t="shared" si="6"/>
        <v>159.953937</v>
      </c>
    </row>
    <row r="178" spans="1:6" ht="15">
      <c r="A178" s="93">
        <v>2011</v>
      </c>
      <c r="B178" s="85" t="s">
        <v>9</v>
      </c>
      <c r="C178" s="85"/>
      <c r="D178" s="92">
        <v>116.49</v>
      </c>
      <c r="E178" s="86">
        <f t="shared" si="7"/>
        <v>132.53067299999998</v>
      </c>
      <c r="F178" s="87">
        <f t="shared" si="6"/>
        <v>159.78933299999997</v>
      </c>
    </row>
    <row r="179" spans="1:6" ht="15">
      <c r="A179" s="93">
        <v>2011</v>
      </c>
      <c r="B179" s="85" t="s">
        <v>8</v>
      </c>
      <c r="C179" s="85"/>
      <c r="D179" s="92">
        <v>116.73</v>
      </c>
      <c r="E179" s="86">
        <f t="shared" si="7"/>
        <v>132.803721</v>
      </c>
      <c r="F179" s="87">
        <f t="shared" si="6"/>
        <v>160.118541</v>
      </c>
    </row>
    <row r="180" spans="1:6" ht="15">
      <c r="A180" s="93">
        <v>2011</v>
      </c>
      <c r="B180" s="85" t="s">
        <v>7</v>
      </c>
      <c r="C180" s="85"/>
      <c r="D180" s="92">
        <v>116.96</v>
      </c>
      <c r="E180" s="86">
        <f t="shared" si="7"/>
        <v>133.06539199999997</v>
      </c>
      <c r="F180" s="87">
        <f t="shared" si="6"/>
        <v>160.43403199999997</v>
      </c>
    </row>
    <row r="181" spans="1:6" ht="15">
      <c r="A181" s="93">
        <v>2011</v>
      </c>
      <c r="B181" s="85" t="s">
        <v>6</v>
      </c>
      <c r="C181" s="85"/>
      <c r="D181" s="92">
        <v>117.4</v>
      </c>
      <c r="E181" s="86">
        <f t="shared" si="7"/>
        <v>133.56598</v>
      </c>
      <c r="F181" s="87">
        <f t="shared" si="6"/>
        <v>161.03758</v>
      </c>
    </row>
    <row r="182" spans="1:6" ht="15">
      <c r="A182" s="93">
        <v>2011</v>
      </c>
      <c r="B182" s="85" t="s">
        <v>5</v>
      </c>
      <c r="C182" s="85"/>
      <c r="D182" s="92">
        <v>117.52</v>
      </c>
      <c r="E182" s="86">
        <f t="shared" si="7"/>
        <v>133.70250399999998</v>
      </c>
      <c r="F182" s="87">
        <f t="shared" si="6"/>
        <v>161.202184</v>
      </c>
    </row>
    <row r="183" spans="1:6" ht="15">
      <c r="A183" s="93">
        <v>2012</v>
      </c>
      <c r="B183" s="85" t="s">
        <v>16</v>
      </c>
      <c r="C183" s="85"/>
      <c r="D183" s="92">
        <v>118.25</v>
      </c>
      <c r="E183" s="86">
        <f t="shared" si="7"/>
        <v>134.53302499999998</v>
      </c>
      <c r="F183" s="87">
        <f t="shared" si="6"/>
        <v>162.20352499999998</v>
      </c>
    </row>
    <row r="184" spans="1:6" ht="15">
      <c r="A184" s="93">
        <v>2012</v>
      </c>
      <c r="B184" s="85" t="s">
        <v>15</v>
      </c>
      <c r="C184" s="85"/>
      <c r="D184" s="92">
        <v>118.97</v>
      </c>
      <c r="E184" s="86">
        <f t="shared" si="7"/>
        <v>135.352169</v>
      </c>
      <c r="F184" s="87">
        <f t="shared" si="6"/>
        <v>163.191149</v>
      </c>
    </row>
    <row r="185" spans="1:6" ht="15">
      <c r="A185" s="93">
        <v>2012</v>
      </c>
      <c r="B185" s="85" t="s">
        <v>14</v>
      </c>
      <c r="C185" s="85"/>
      <c r="D185" s="92">
        <v>119.01</v>
      </c>
      <c r="E185" s="86">
        <f t="shared" si="7"/>
        <v>135.397677</v>
      </c>
      <c r="F185" s="87">
        <f t="shared" si="6"/>
        <v>163.246017</v>
      </c>
    </row>
    <row r="186" spans="1:6" ht="15">
      <c r="A186" s="93">
        <v>2012</v>
      </c>
      <c r="B186" s="85" t="s">
        <v>13</v>
      </c>
      <c r="C186" s="85"/>
      <c r="D186" s="92">
        <v>118.99</v>
      </c>
      <c r="E186" s="86">
        <f t="shared" si="7"/>
        <v>135.374923</v>
      </c>
      <c r="F186" s="87">
        <f t="shared" si="6"/>
        <v>163.218583</v>
      </c>
    </row>
    <row r="187" spans="1:6" ht="15">
      <c r="A187" s="93">
        <v>2012</v>
      </c>
      <c r="B187" s="85" t="s">
        <v>12</v>
      </c>
      <c r="C187" s="85"/>
      <c r="D187" s="92">
        <v>119.15</v>
      </c>
      <c r="E187" s="86">
        <f t="shared" si="7"/>
        <v>135.556955</v>
      </c>
      <c r="F187" s="87">
        <f aca="true" t="shared" si="8" ref="F187:F206">D187*1.3717</f>
        <v>163.438055</v>
      </c>
    </row>
    <row r="188" spans="1:6" ht="15">
      <c r="A188" s="93">
        <v>2012</v>
      </c>
      <c r="B188" s="85" t="s">
        <v>11</v>
      </c>
      <c r="C188" s="85"/>
      <c r="D188" s="94">
        <v>119</v>
      </c>
      <c r="E188" s="86">
        <f t="shared" si="7"/>
        <v>135.3863</v>
      </c>
      <c r="F188" s="87">
        <f t="shared" si="8"/>
        <v>163.23229999999998</v>
      </c>
    </row>
    <row r="189" spans="1:6" ht="15">
      <c r="A189" s="93">
        <v>2012</v>
      </c>
      <c r="B189" s="85" t="s">
        <v>10</v>
      </c>
      <c r="C189" s="85"/>
      <c r="D189" s="92">
        <v>119.21</v>
      </c>
      <c r="E189" s="86">
        <f t="shared" si="7"/>
        <v>135.625217</v>
      </c>
      <c r="F189" s="87">
        <f t="shared" si="8"/>
        <v>163.520357</v>
      </c>
    </row>
    <row r="190" spans="1:6" ht="15">
      <c r="A190" s="93">
        <v>2012</v>
      </c>
      <c r="B190" s="85" t="s">
        <v>9</v>
      </c>
      <c r="C190" s="85"/>
      <c r="D190" s="92">
        <v>119.47</v>
      </c>
      <c r="E190" s="86">
        <f t="shared" si="7"/>
        <v>135.921019</v>
      </c>
      <c r="F190" s="87">
        <f t="shared" si="8"/>
        <v>163.87699899999998</v>
      </c>
    </row>
    <row r="191" spans="1:6" ht="15">
      <c r="A191" s="93">
        <v>2012</v>
      </c>
      <c r="B191" s="85" t="s">
        <v>8</v>
      </c>
      <c r="C191" s="85"/>
      <c r="D191" s="92">
        <v>119.52</v>
      </c>
      <c r="E191" s="86">
        <f t="shared" si="7"/>
        <v>135.977904</v>
      </c>
      <c r="F191" s="87">
        <f t="shared" si="8"/>
        <v>163.945584</v>
      </c>
    </row>
    <row r="192" spans="1:6" ht="15">
      <c r="A192" s="93">
        <v>2012</v>
      </c>
      <c r="B192" s="85" t="s">
        <v>7</v>
      </c>
      <c r="C192" s="85"/>
      <c r="D192" s="92">
        <v>119.87</v>
      </c>
      <c r="E192" s="86">
        <f t="shared" si="7"/>
        <v>136.376099</v>
      </c>
      <c r="F192" s="87">
        <f t="shared" si="8"/>
        <v>164.425679</v>
      </c>
    </row>
    <row r="193" spans="1:6" ht="15">
      <c r="A193" s="93">
        <v>2012</v>
      </c>
      <c r="B193" s="85" t="s">
        <v>6</v>
      </c>
      <c r="C193" s="85"/>
      <c r="D193" s="92">
        <v>119.95</v>
      </c>
      <c r="E193" s="86">
        <f t="shared" si="7"/>
        <v>136.467115</v>
      </c>
      <c r="F193" s="87">
        <f t="shared" si="8"/>
        <v>164.535415</v>
      </c>
    </row>
    <row r="194" spans="1:6" ht="15">
      <c r="A194" s="93">
        <v>2012</v>
      </c>
      <c r="B194" s="85" t="s">
        <v>5</v>
      </c>
      <c r="C194" s="85"/>
      <c r="D194" s="92">
        <v>120.06</v>
      </c>
      <c r="E194" s="86">
        <f t="shared" si="7"/>
        <v>136.592262</v>
      </c>
      <c r="F194" s="87">
        <f t="shared" si="8"/>
        <v>164.68630199999998</v>
      </c>
    </row>
    <row r="195" spans="1:6" ht="15">
      <c r="A195" s="93">
        <v>2013</v>
      </c>
      <c r="B195" s="85" t="s">
        <v>16</v>
      </c>
      <c r="C195" s="95">
        <v>99.36</v>
      </c>
      <c r="D195" s="94">
        <v>120</v>
      </c>
      <c r="E195" s="86">
        <f t="shared" si="7"/>
        <v>136.524</v>
      </c>
      <c r="F195" s="87">
        <f t="shared" si="8"/>
        <v>164.60399999999998</v>
      </c>
    </row>
    <row r="196" spans="1:6" ht="15">
      <c r="A196" s="93">
        <v>2013</v>
      </c>
      <c r="B196" s="85" t="s">
        <v>15</v>
      </c>
      <c r="C196" s="95">
        <v>99.58</v>
      </c>
      <c r="D196" s="92">
        <v>120.27</v>
      </c>
      <c r="E196" s="86">
        <f t="shared" si="7"/>
        <v>136.831179</v>
      </c>
      <c r="F196" s="87">
        <f t="shared" si="8"/>
        <v>164.974359</v>
      </c>
    </row>
    <row r="197" spans="1:6" ht="15">
      <c r="A197" s="93">
        <v>2013</v>
      </c>
      <c r="B197" s="85" t="s">
        <v>14</v>
      </c>
      <c r="C197" s="95">
        <v>99.77</v>
      </c>
      <c r="D197" s="94">
        <v>120.5</v>
      </c>
      <c r="E197" s="86">
        <f t="shared" si="7"/>
        <v>137.09285</v>
      </c>
      <c r="F197" s="87">
        <f t="shared" si="8"/>
        <v>165.28985</v>
      </c>
    </row>
    <row r="198" spans="1:6" ht="15">
      <c r="A198" s="93">
        <v>2013</v>
      </c>
      <c r="B198" s="85" t="s">
        <v>13</v>
      </c>
      <c r="C198" s="95">
        <v>99.77</v>
      </c>
      <c r="D198" s="92">
        <v>120.49</v>
      </c>
      <c r="E198" s="86">
        <f t="shared" si="7"/>
        <v>137.081473</v>
      </c>
      <c r="F198" s="87">
        <f t="shared" si="8"/>
        <v>165.276133</v>
      </c>
    </row>
    <row r="199" spans="1:6" ht="15">
      <c r="A199" s="93">
        <v>2013</v>
      </c>
      <c r="B199" s="85" t="s">
        <v>12</v>
      </c>
      <c r="C199" s="95">
        <v>100.03</v>
      </c>
      <c r="D199" s="92">
        <v>120.81</v>
      </c>
      <c r="E199" s="86">
        <f t="shared" si="7"/>
        <v>137.445537</v>
      </c>
      <c r="F199" s="87">
        <f t="shared" si="8"/>
        <v>165.71507699999998</v>
      </c>
    </row>
    <row r="200" spans="1:6" ht="15">
      <c r="A200" s="93">
        <v>2013</v>
      </c>
      <c r="B200" s="85" t="s">
        <v>11</v>
      </c>
      <c r="C200" s="95">
        <v>100.2</v>
      </c>
      <c r="D200" s="92">
        <v>121.01</v>
      </c>
      <c r="E200" s="86">
        <f t="shared" si="7"/>
        <v>137.673077</v>
      </c>
      <c r="F200" s="87">
        <f t="shared" si="8"/>
        <v>165.989417</v>
      </c>
    </row>
    <row r="201" spans="1:6" ht="15">
      <c r="A201" s="93">
        <v>2013</v>
      </c>
      <c r="B201" s="85" t="s">
        <v>10</v>
      </c>
      <c r="C201" s="95">
        <v>100.24</v>
      </c>
      <c r="D201" s="92">
        <v>121.06</v>
      </c>
      <c r="E201" s="86">
        <f t="shared" si="7"/>
        <v>137.729962</v>
      </c>
      <c r="F201" s="87">
        <f t="shared" si="8"/>
        <v>166.058002</v>
      </c>
    </row>
    <row r="202" spans="1:6" ht="15">
      <c r="A202" s="93">
        <v>2013</v>
      </c>
      <c r="B202" s="85" t="s">
        <v>9</v>
      </c>
      <c r="C202" s="95">
        <v>100.1</v>
      </c>
      <c r="D202" s="92">
        <v>120.89</v>
      </c>
      <c r="E202" s="86">
        <f t="shared" si="7"/>
        <v>137.536553</v>
      </c>
      <c r="F202" s="87">
        <f t="shared" si="8"/>
        <v>165.82481299999998</v>
      </c>
    </row>
    <row r="203" spans="1:6" ht="15">
      <c r="A203" s="93">
        <v>2013</v>
      </c>
      <c r="B203" s="85" t="s">
        <v>8</v>
      </c>
      <c r="C203" s="95">
        <v>100.03</v>
      </c>
      <c r="D203" s="92">
        <v>120.81</v>
      </c>
      <c r="E203" s="86">
        <f t="shared" si="7"/>
        <v>137.445537</v>
      </c>
      <c r="F203" s="87">
        <f t="shared" si="8"/>
        <v>165.71507699999998</v>
      </c>
    </row>
    <row r="204" spans="1:6" ht="15">
      <c r="A204" s="93">
        <v>2013</v>
      </c>
      <c r="B204" s="85" t="s">
        <v>7</v>
      </c>
      <c r="C204" s="95">
        <v>100.18</v>
      </c>
      <c r="D204" s="92">
        <v>120.99</v>
      </c>
      <c r="E204" s="86">
        <f t="shared" si="7"/>
        <v>137.650323</v>
      </c>
      <c r="F204" s="87">
        <f t="shared" si="8"/>
        <v>165.96198299999998</v>
      </c>
    </row>
    <row r="205" spans="1:6" ht="15">
      <c r="A205" s="93">
        <v>2013</v>
      </c>
      <c r="B205" s="85" t="s">
        <v>6</v>
      </c>
      <c r="C205" s="95">
        <v>100.29</v>
      </c>
      <c r="D205" s="92">
        <v>121.12</v>
      </c>
      <c r="E205" s="86">
        <f t="shared" si="7"/>
        <v>137.798224</v>
      </c>
      <c r="F205" s="87">
        <f t="shared" si="8"/>
        <v>166.140304</v>
      </c>
    </row>
    <row r="206" spans="1:6" ht="15">
      <c r="A206" s="93">
        <v>2013</v>
      </c>
      <c r="B206" s="85" t="s">
        <v>5</v>
      </c>
      <c r="C206" s="95">
        <v>100.41</v>
      </c>
      <c r="D206" s="92">
        <v>121.27</v>
      </c>
      <c r="E206" s="86">
        <f t="shared" si="7"/>
        <v>137.968879</v>
      </c>
      <c r="F206" s="87">
        <f t="shared" si="8"/>
        <v>166.346059</v>
      </c>
    </row>
    <row r="207" spans="1:6" ht="15">
      <c r="A207" s="93">
        <v>2014</v>
      </c>
      <c r="B207" s="85" t="s">
        <v>16</v>
      </c>
      <c r="C207" s="94">
        <v>100.6</v>
      </c>
      <c r="D207" s="95">
        <f>+C207*1.2077</f>
        <v>121.49462</v>
      </c>
      <c r="E207" s="86">
        <f>C207*1.374</f>
        <v>138.2244</v>
      </c>
      <c r="F207" s="87">
        <f>C207*1.6566</f>
        <v>166.65395999999998</v>
      </c>
    </row>
    <row r="208" spans="1:6" ht="15">
      <c r="A208" s="93">
        <v>2014</v>
      </c>
      <c r="B208" s="85" t="s">
        <v>15</v>
      </c>
      <c r="C208" s="96">
        <v>100.75</v>
      </c>
      <c r="D208" s="95">
        <f aca="true" t="shared" si="9" ref="D208:D266">+C208*1.2077</f>
        <v>121.675775</v>
      </c>
      <c r="E208" s="86">
        <f aca="true" t="shared" si="10" ref="E208:E218">C208*1.374</f>
        <v>138.43050000000002</v>
      </c>
      <c r="F208" s="87">
        <f aca="true" t="shared" si="11" ref="F208:F218">C208*1.6566</f>
        <v>166.90245000000002</v>
      </c>
    </row>
    <row r="209" spans="1:6" ht="15">
      <c r="A209" s="93">
        <v>2014</v>
      </c>
      <c r="B209" s="85" t="s">
        <v>14</v>
      </c>
      <c r="C209" s="96">
        <v>100.79</v>
      </c>
      <c r="D209" s="95">
        <f t="shared" si="9"/>
        <v>121.72408300000001</v>
      </c>
      <c r="E209" s="86">
        <f t="shared" si="10"/>
        <v>138.48546000000002</v>
      </c>
      <c r="F209" s="87">
        <f t="shared" si="11"/>
        <v>166.968714</v>
      </c>
    </row>
    <row r="210" spans="1:6" ht="15">
      <c r="A210" s="93">
        <v>2014</v>
      </c>
      <c r="B210" s="85" t="s">
        <v>13</v>
      </c>
      <c r="C210" s="96">
        <v>100.44</v>
      </c>
      <c r="D210" s="95">
        <f t="shared" si="9"/>
        <v>121.301388</v>
      </c>
      <c r="E210" s="86">
        <f t="shared" si="10"/>
        <v>138.00456</v>
      </c>
      <c r="F210" s="87">
        <f t="shared" si="11"/>
        <v>166.388904</v>
      </c>
    </row>
    <row r="211" spans="1:6" ht="15">
      <c r="A211" s="93">
        <v>2014</v>
      </c>
      <c r="B211" s="85" t="s">
        <v>12</v>
      </c>
      <c r="C211" s="96">
        <v>100.29</v>
      </c>
      <c r="D211" s="95">
        <f t="shared" si="9"/>
        <v>121.12023300000001</v>
      </c>
      <c r="E211" s="86">
        <f t="shared" si="10"/>
        <v>137.79846</v>
      </c>
      <c r="F211" s="87">
        <f t="shared" si="11"/>
        <v>166.14041400000002</v>
      </c>
    </row>
    <row r="212" spans="1:6" ht="15">
      <c r="A212" s="93">
        <v>2014</v>
      </c>
      <c r="B212" s="85" t="s">
        <v>11</v>
      </c>
      <c r="C212" s="96">
        <v>100.34</v>
      </c>
      <c r="D212" s="95">
        <f t="shared" si="9"/>
        <v>121.18061800000001</v>
      </c>
      <c r="E212" s="86">
        <f t="shared" si="10"/>
        <v>137.86716</v>
      </c>
      <c r="F212" s="87">
        <f t="shared" si="11"/>
        <v>166.22324400000002</v>
      </c>
    </row>
    <row r="213" spans="1:6" ht="15">
      <c r="A213" s="93">
        <v>2014</v>
      </c>
      <c r="B213" s="85" t="s">
        <v>10</v>
      </c>
      <c r="C213" s="96">
        <v>100.46</v>
      </c>
      <c r="D213" s="95">
        <f t="shared" si="9"/>
        <v>121.325542</v>
      </c>
      <c r="E213" s="86">
        <f t="shared" si="10"/>
        <v>138.03204</v>
      </c>
      <c r="F213" s="87">
        <f t="shared" si="11"/>
        <v>166.422036</v>
      </c>
    </row>
    <row r="214" spans="1:6" ht="15">
      <c r="A214" s="93">
        <v>2014</v>
      </c>
      <c r="B214" s="85" t="s">
        <v>9</v>
      </c>
      <c r="C214" s="96">
        <v>100.12</v>
      </c>
      <c r="D214" s="95">
        <f t="shared" si="9"/>
        <v>120.914924</v>
      </c>
      <c r="E214" s="86">
        <f t="shared" si="10"/>
        <v>137.56488000000002</v>
      </c>
      <c r="F214" s="87">
        <f t="shared" si="11"/>
        <v>165.85879200000002</v>
      </c>
    </row>
    <row r="215" spans="1:6" ht="15">
      <c r="A215" s="93">
        <v>2014</v>
      </c>
      <c r="B215" s="85" t="s">
        <v>8</v>
      </c>
      <c r="C215" s="96">
        <v>100.06</v>
      </c>
      <c r="D215" s="95">
        <f t="shared" si="9"/>
        <v>120.842462</v>
      </c>
      <c r="E215" s="86">
        <f t="shared" si="10"/>
        <v>137.48244000000003</v>
      </c>
      <c r="F215" s="87">
        <f t="shared" si="11"/>
        <v>165.759396</v>
      </c>
    </row>
    <row r="216" spans="1:6" ht="15">
      <c r="A216" s="93">
        <v>2014</v>
      </c>
      <c r="B216" s="85" t="s">
        <v>7</v>
      </c>
      <c r="C216" s="96">
        <v>100.28</v>
      </c>
      <c r="D216" s="95">
        <f t="shared" si="9"/>
        <v>121.108156</v>
      </c>
      <c r="E216" s="86">
        <f t="shared" si="10"/>
        <v>137.78472000000002</v>
      </c>
      <c r="F216" s="87">
        <f t="shared" si="11"/>
        <v>166.123848</v>
      </c>
    </row>
    <row r="217" spans="1:6" ht="15">
      <c r="A217" s="93">
        <v>2014</v>
      </c>
      <c r="B217" s="85" t="s">
        <v>6</v>
      </c>
      <c r="C217" s="96">
        <v>100.28</v>
      </c>
      <c r="D217" s="95">
        <f t="shared" si="9"/>
        <v>121.108156</v>
      </c>
      <c r="E217" s="86">
        <f t="shared" si="10"/>
        <v>137.78472000000002</v>
      </c>
      <c r="F217" s="87">
        <f t="shared" si="11"/>
        <v>166.123848</v>
      </c>
    </row>
    <row r="218" spans="1:6" ht="15">
      <c r="A218" s="93">
        <v>2014</v>
      </c>
      <c r="B218" s="85" t="s">
        <v>5</v>
      </c>
      <c r="C218" s="96">
        <v>100.4</v>
      </c>
      <c r="D218" s="95">
        <f t="shared" si="9"/>
        <v>121.25308000000001</v>
      </c>
      <c r="E218" s="86">
        <f t="shared" si="10"/>
        <v>137.94960000000003</v>
      </c>
      <c r="F218" s="87">
        <f t="shared" si="11"/>
        <v>166.32264</v>
      </c>
    </row>
    <row r="219" spans="1:6" ht="15">
      <c r="A219" s="93">
        <v>2015</v>
      </c>
      <c r="B219" s="85" t="s">
        <v>16</v>
      </c>
      <c r="C219" s="96">
        <v>100.61</v>
      </c>
      <c r="D219" s="95">
        <f t="shared" si="9"/>
        <v>121.506697</v>
      </c>
      <c r="E219" s="86">
        <f aca="true" t="shared" si="12" ref="E219:E230">C219*1.374</f>
        <v>138.23814000000002</v>
      </c>
      <c r="F219" s="87">
        <f aca="true" t="shared" si="13" ref="F219:F230">C219*1.6566</f>
        <v>166.670526</v>
      </c>
    </row>
    <row r="220" spans="1:6" ht="15">
      <c r="A220" s="93">
        <v>2015</v>
      </c>
      <c r="B220" s="85" t="s">
        <v>15</v>
      </c>
      <c r="C220" s="96">
        <v>100.89</v>
      </c>
      <c r="D220" s="95">
        <f t="shared" si="9"/>
        <v>121.844853</v>
      </c>
      <c r="E220" s="86">
        <f t="shared" si="12"/>
        <v>138.62286</v>
      </c>
      <c r="F220" s="87">
        <f t="shared" si="13"/>
        <v>167.134374</v>
      </c>
    </row>
    <row r="221" spans="1:6" ht="15">
      <c r="A221" s="93">
        <v>2015</v>
      </c>
      <c r="B221" s="85" t="s">
        <v>14</v>
      </c>
      <c r="C221" s="96">
        <v>100.73</v>
      </c>
      <c r="D221" s="95">
        <f t="shared" si="9"/>
        <v>121.651621</v>
      </c>
      <c r="E221" s="86">
        <f t="shared" si="12"/>
        <v>138.40302000000003</v>
      </c>
      <c r="F221" s="87">
        <f t="shared" si="13"/>
        <v>166.86931800000002</v>
      </c>
    </row>
    <row r="222" spans="1:6" ht="15">
      <c r="A222" s="93">
        <v>2015</v>
      </c>
      <c r="B222" s="85" t="s">
        <v>13</v>
      </c>
      <c r="C222" s="96">
        <v>101.12</v>
      </c>
      <c r="D222" s="95">
        <f t="shared" si="9"/>
        <v>122.122624</v>
      </c>
      <c r="E222" s="86">
        <f t="shared" si="12"/>
        <v>138.93888</v>
      </c>
      <c r="F222" s="87">
        <f t="shared" si="13"/>
        <v>167.51539200000002</v>
      </c>
    </row>
    <row r="223" spans="1:6" ht="15">
      <c r="A223" s="93">
        <v>2015</v>
      </c>
      <c r="B223" s="85" t="s">
        <v>12</v>
      </c>
      <c r="C223" s="96">
        <v>101.16</v>
      </c>
      <c r="D223" s="95">
        <f t="shared" si="9"/>
        <v>122.170932</v>
      </c>
      <c r="E223" s="86">
        <f t="shared" si="12"/>
        <v>138.99384</v>
      </c>
      <c r="F223" s="87">
        <f t="shared" si="13"/>
        <v>167.581656</v>
      </c>
    </row>
    <row r="224" spans="1:6" ht="15">
      <c r="A224" s="93">
        <v>2015</v>
      </c>
      <c r="B224" s="85" t="s">
        <v>11</v>
      </c>
      <c r="C224" s="96">
        <v>101.33</v>
      </c>
      <c r="D224" s="95">
        <f t="shared" si="9"/>
        <v>122.376241</v>
      </c>
      <c r="E224" s="86">
        <f t="shared" si="12"/>
        <v>139.22742</v>
      </c>
      <c r="F224" s="87">
        <f t="shared" si="13"/>
        <v>167.863278</v>
      </c>
    </row>
    <row r="225" spans="1:6" ht="15">
      <c r="A225" s="93">
        <v>2015</v>
      </c>
      <c r="B225" s="85" t="s">
        <v>10</v>
      </c>
      <c r="C225" s="96">
        <v>101.37</v>
      </c>
      <c r="D225" s="95">
        <f t="shared" si="9"/>
        <v>122.424549</v>
      </c>
      <c r="E225" s="86">
        <f t="shared" si="12"/>
        <v>139.28238000000002</v>
      </c>
      <c r="F225" s="87">
        <f t="shared" si="13"/>
        <v>167.92954200000003</v>
      </c>
    </row>
    <row r="226" spans="1:6" ht="15">
      <c r="A226" s="93">
        <v>2015</v>
      </c>
      <c r="B226" s="85" t="s">
        <v>9</v>
      </c>
      <c r="C226" s="96">
        <v>101.61</v>
      </c>
      <c r="D226" s="95">
        <f t="shared" si="9"/>
        <v>122.714397</v>
      </c>
      <c r="E226" s="86">
        <f t="shared" si="12"/>
        <v>139.61214</v>
      </c>
      <c r="F226" s="87">
        <f t="shared" si="13"/>
        <v>168.327126</v>
      </c>
    </row>
    <row r="227" spans="1:6" ht="15">
      <c r="A227" s="93">
        <v>2015</v>
      </c>
      <c r="B227" s="85" t="s">
        <v>8</v>
      </c>
      <c r="C227" s="96">
        <v>101.85</v>
      </c>
      <c r="D227" s="95">
        <f t="shared" si="9"/>
        <v>123.004245</v>
      </c>
      <c r="E227" s="86">
        <f t="shared" si="12"/>
        <v>139.9419</v>
      </c>
      <c r="F227" s="87">
        <f t="shared" si="13"/>
        <v>168.72471</v>
      </c>
    </row>
    <row r="228" spans="1:6" ht="15">
      <c r="A228" s="93">
        <v>2015</v>
      </c>
      <c r="B228" s="85" t="s">
        <v>7</v>
      </c>
      <c r="C228" s="96">
        <v>102.27</v>
      </c>
      <c r="D228" s="95">
        <f t="shared" si="9"/>
        <v>123.511479</v>
      </c>
      <c r="E228" s="86">
        <f t="shared" si="12"/>
        <v>140.51898</v>
      </c>
      <c r="F228" s="87">
        <f t="shared" si="13"/>
        <v>169.420482</v>
      </c>
    </row>
    <row r="229" spans="1:6" ht="15">
      <c r="A229" s="93">
        <v>2015</v>
      </c>
      <c r="B229" s="85" t="s">
        <v>6</v>
      </c>
      <c r="C229" s="96">
        <v>102.28</v>
      </c>
      <c r="D229" s="95">
        <f t="shared" si="9"/>
        <v>123.523556</v>
      </c>
      <c r="E229" s="86">
        <f t="shared" si="12"/>
        <v>140.53272</v>
      </c>
      <c r="F229" s="87">
        <f t="shared" si="13"/>
        <v>169.437048</v>
      </c>
    </row>
    <row r="230" spans="1:6" ht="15">
      <c r="A230" s="93">
        <v>2015</v>
      </c>
      <c r="B230" s="85" t="s">
        <v>5</v>
      </c>
      <c r="C230" s="96">
        <v>102.23</v>
      </c>
      <c r="D230" s="95">
        <f t="shared" si="9"/>
        <v>123.463171</v>
      </c>
      <c r="E230" s="86">
        <f t="shared" si="12"/>
        <v>140.46402</v>
      </c>
      <c r="F230" s="87">
        <f t="shared" si="13"/>
        <v>169.354218</v>
      </c>
    </row>
    <row r="231" spans="1:6" ht="15">
      <c r="A231" s="93">
        <v>2016</v>
      </c>
      <c r="B231" s="85" t="s">
        <v>16</v>
      </c>
      <c r="C231" s="96">
        <v>102.42</v>
      </c>
      <c r="D231" s="95">
        <f t="shared" si="9"/>
        <v>123.692634</v>
      </c>
      <c r="E231" s="86">
        <f aca="true" t="shared" si="14" ref="E231:E266">C231*1.374</f>
        <v>140.72508000000002</v>
      </c>
      <c r="F231" s="87">
        <f aca="true" t="shared" si="15" ref="F231:F266">C231*1.6566</f>
        <v>169.668972</v>
      </c>
    </row>
    <row r="232" spans="1:6" ht="15">
      <c r="A232" s="93">
        <v>2016</v>
      </c>
      <c r="B232" s="85" t="s">
        <v>15</v>
      </c>
      <c r="C232" s="96">
        <v>102.53</v>
      </c>
      <c r="D232" s="95">
        <f t="shared" si="9"/>
        <v>123.825481</v>
      </c>
      <c r="E232" s="86">
        <f t="shared" si="14"/>
        <v>140.87622000000002</v>
      </c>
      <c r="F232" s="87">
        <f t="shared" si="15"/>
        <v>169.851198</v>
      </c>
    </row>
    <row r="233" spans="1:6" ht="15">
      <c r="A233" s="93">
        <v>2016</v>
      </c>
      <c r="B233" s="85" t="s">
        <v>14</v>
      </c>
      <c r="C233" s="96">
        <v>103.47</v>
      </c>
      <c r="D233" s="95">
        <f t="shared" si="9"/>
        <v>124.960719</v>
      </c>
      <c r="E233" s="86">
        <f t="shared" si="14"/>
        <v>142.16778000000002</v>
      </c>
      <c r="F233" s="87">
        <f t="shared" si="15"/>
        <v>171.408402</v>
      </c>
    </row>
    <row r="234" spans="1:6" ht="15">
      <c r="A234" s="93">
        <v>2016</v>
      </c>
      <c r="B234" s="85" t="s">
        <v>13</v>
      </c>
      <c r="C234" s="96">
        <v>103.53</v>
      </c>
      <c r="D234" s="95">
        <f t="shared" si="9"/>
        <v>125.033181</v>
      </c>
      <c r="E234" s="86">
        <f t="shared" si="14"/>
        <v>142.25022</v>
      </c>
      <c r="F234" s="87">
        <f t="shared" si="15"/>
        <v>171.507798</v>
      </c>
    </row>
    <row r="235" spans="1:6" ht="15">
      <c r="A235" s="93">
        <v>2016</v>
      </c>
      <c r="B235" s="85" t="s">
        <v>12</v>
      </c>
      <c r="C235" s="96">
        <v>103.77</v>
      </c>
      <c r="D235" s="95">
        <f t="shared" si="9"/>
        <v>125.32302899999999</v>
      </c>
      <c r="E235" s="86">
        <f t="shared" si="14"/>
        <v>142.57998</v>
      </c>
      <c r="F235" s="87">
        <f t="shared" si="15"/>
        <v>171.905382</v>
      </c>
    </row>
    <row r="236" spans="1:6" ht="15">
      <c r="A236" s="93">
        <v>2016</v>
      </c>
      <c r="B236" s="85" t="s">
        <v>11</v>
      </c>
      <c r="C236" s="96">
        <v>103.74</v>
      </c>
      <c r="D236" s="95">
        <f t="shared" si="9"/>
        <v>125.28679799999999</v>
      </c>
      <c r="E236" s="86">
        <f t="shared" si="14"/>
        <v>142.53876</v>
      </c>
      <c r="F236" s="87">
        <f t="shared" si="15"/>
        <v>171.855684</v>
      </c>
    </row>
    <row r="237" spans="1:6" ht="15">
      <c r="A237" s="93">
        <v>2016</v>
      </c>
      <c r="B237" s="85" t="s">
        <v>10</v>
      </c>
      <c r="C237" s="96">
        <v>103.93</v>
      </c>
      <c r="D237" s="95">
        <f t="shared" si="9"/>
        <v>125.51626100000001</v>
      </c>
      <c r="E237" s="86">
        <f t="shared" si="14"/>
        <v>142.79982</v>
      </c>
      <c r="F237" s="87">
        <f t="shared" si="15"/>
        <v>172.17043800000002</v>
      </c>
    </row>
    <row r="238" spans="1:6" ht="15">
      <c r="A238" s="93">
        <v>2016</v>
      </c>
      <c r="B238" s="85" t="s">
        <v>9</v>
      </c>
      <c r="C238" s="96">
        <v>103.97</v>
      </c>
      <c r="D238" s="95">
        <f t="shared" si="9"/>
        <v>125.56456899999999</v>
      </c>
      <c r="E238" s="86">
        <f t="shared" si="14"/>
        <v>142.85478</v>
      </c>
      <c r="F238" s="87">
        <f t="shared" si="15"/>
        <v>172.236702</v>
      </c>
    </row>
    <row r="239" spans="1:6" ht="15">
      <c r="A239" s="93">
        <v>2016</v>
      </c>
      <c r="B239" s="85" t="s">
        <v>8</v>
      </c>
      <c r="C239" s="96">
        <v>103.68</v>
      </c>
      <c r="D239" s="95">
        <f t="shared" si="9"/>
        <v>125.214336</v>
      </c>
      <c r="E239" s="86">
        <f t="shared" si="14"/>
        <v>142.45632000000003</v>
      </c>
      <c r="F239" s="87">
        <f t="shared" si="15"/>
        <v>171.756288</v>
      </c>
    </row>
    <row r="240" spans="1:6" ht="15">
      <c r="A240" s="93">
        <v>2016</v>
      </c>
      <c r="B240" s="85" t="s">
        <v>7</v>
      </c>
      <c r="C240" s="96">
        <v>103.86</v>
      </c>
      <c r="D240" s="95">
        <f t="shared" si="9"/>
        <v>125.431722</v>
      </c>
      <c r="E240" s="86">
        <f t="shared" si="14"/>
        <v>142.70364</v>
      </c>
      <c r="F240" s="87">
        <f t="shared" si="15"/>
        <v>172.054476</v>
      </c>
    </row>
    <row r="241" spans="1:6" ht="15">
      <c r="A241" s="93">
        <v>2016</v>
      </c>
      <c r="B241" s="85" t="s">
        <v>6</v>
      </c>
      <c r="C241" s="96">
        <v>103.97</v>
      </c>
      <c r="D241" s="95">
        <f t="shared" si="9"/>
        <v>125.56456899999999</v>
      </c>
      <c r="E241" s="86">
        <f t="shared" si="14"/>
        <v>142.85478</v>
      </c>
      <c r="F241" s="87">
        <f t="shared" si="15"/>
        <v>172.236702</v>
      </c>
    </row>
    <row r="242" spans="1:6" ht="15">
      <c r="A242" s="93">
        <v>2016</v>
      </c>
      <c r="B242" s="85" t="s">
        <v>5</v>
      </c>
      <c r="C242" s="96">
        <v>104.05</v>
      </c>
      <c r="D242" s="95">
        <f t="shared" si="9"/>
        <v>125.66118499999999</v>
      </c>
      <c r="E242" s="86">
        <f t="shared" si="14"/>
        <v>142.9647</v>
      </c>
      <c r="F242" s="87">
        <f t="shared" si="15"/>
        <v>172.36923000000002</v>
      </c>
    </row>
    <row r="243" spans="1:6" ht="15">
      <c r="A243" s="93">
        <v>2017</v>
      </c>
      <c r="B243" s="85" t="s">
        <v>16</v>
      </c>
      <c r="C243" s="96">
        <v>104.65</v>
      </c>
      <c r="D243" s="95">
        <f t="shared" si="9"/>
        <v>126.385805</v>
      </c>
      <c r="E243" s="86">
        <f t="shared" si="14"/>
        <v>143.78910000000002</v>
      </c>
      <c r="F243" s="87">
        <f t="shared" si="15"/>
        <v>173.36319</v>
      </c>
    </row>
    <row r="244" spans="1:6" ht="15">
      <c r="A244" s="93">
        <v>2017</v>
      </c>
      <c r="B244" s="85" t="s">
        <v>15</v>
      </c>
      <c r="C244" s="96">
        <v>105.06</v>
      </c>
      <c r="D244" s="95">
        <f t="shared" si="9"/>
        <v>126.880962</v>
      </c>
      <c r="E244" s="86">
        <f t="shared" si="14"/>
        <v>144.35244</v>
      </c>
      <c r="F244" s="87">
        <f t="shared" si="15"/>
        <v>174.04239600000002</v>
      </c>
    </row>
    <row r="245" spans="1:6" ht="15">
      <c r="A245" s="93">
        <v>2017</v>
      </c>
      <c r="B245" s="85" t="s">
        <v>14</v>
      </c>
      <c r="C245" s="96">
        <v>105.32</v>
      </c>
      <c r="D245" s="95">
        <f t="shared" si="9"/>
        <v>127.19496399999998</v>
      </c>
      <c r="E245" s="86">
        <f t="shared" si="14"/>
        <v>144.70968</v>
      </c>
      <c r="F245" s="87">
        <f t="shared" si="15"/>
        <v>174.473112</v>
      </c>
    </row>
    <row r="246" spans="1:6" ht="15">
      <c r="A246" s="93">
        <v>2017</v>
      </c>
      <c r="B246" s="85" t="s">
        <v>13</v>
      </c>
      <c r="C246" s="96">
        <v>105.46</v>
      </c>
      <c r="D246" s="95">
        <f t="shared" si="9"/>
        <v>127.364042</v>
      </c>
      <c r="E246" s="86">
        <f t="shared" si="14"/>
        <v>144.90204</v>
      </c>
      <c r="F246" s="87">
        <f t="shared" si="15"/>
        <v>174.705036</v>
      </c>
    </row>
    <row r="247" spans="1:6" ht="15">
      <c r="A247" s="93">
        <v>2017</v>
      </c>
      <c r="B247" s="85" t="s">
        <v>12</v>
      </c>
      <c r="C247" s="96">
        <v>105.42</v>
      </c>
      <c r="D247" s="95">
        <f t="shared" si="9"/>
        <v>127.315734</v>
      </c>
      <c r="E247" s="86">
        <f t="shared" si="14"/>
        <v>144.84708</v>
      </c>
      <c r="F247" s="87">
        <f t="shared" si="15"/>
        <v>174.63877200000002</v>
      </c>
    </row>
    <row r="248" spans="1:6" ht="15">
      <c r="A248" s="93">
        <v>2017</v>
      </c>
      <c r="B248" s="85" t="s">
        <v>11</v>
      </c>
      <c r="C248" s="96">
        <v>105.29</v>
      </c>
      <c r="D248" s="95">
        <f t="shared" si="9"/>
        <v>127.15873300000001</v>
      </c>
      <c r="E248" s="86">
        <f t="shared" si="14"/>
        <v>144.66846</v>
      </c>
      <c r="F248" s="87">
        <f t="shared" si="15"/>
        <v>174.423414</v>
      </c>
    </row>
    <row r="249" spans="1:6" ht="15">
      <c r="A249" s="93">
        <v>2017</v>
      </c>
      <c r="B249" s="85" t="s">
        <v>10</v>
      </c>
      <c r="C249" s="96">
        <v>105.63</v>
      </c>
      <c r="D249" s="95">
        <f t="shared" si="9"/>
        <v>127.569351</v>
      </c>
      <c r="E249" s="86">
        <f t="shared" si="14"/>
        <v>145.13562000000002</v>
      </c>
      <c r="F249" s="87">
        <f t="shared" si="15"/>
        <v>174.986658</v>
      </c>
    </row>
    <row r="250" spans="1:6" ht="15">
      <c r="A250" s="93">
        <v>2017</v>
      </c>
      <c r="B250" s="85" t="s">
        <v>9</v>
      </c>
      <c r="C250" s="96">
        <v>105.68</v>
      </c>
      <c r="D250" s="95">
        <f t="shared" si="9"/>
        <v>127.62973600000001</v>
      </c>
      <c r="E250" s="86">
        <f t="shared" si="14"/>
        <v>145.20432000000002</v>
      </c>
      <c r="F250" s="87">
        <f t="shared" si="15"/>
        <v>175.069488</v>
      </c>
    </row>
    <row r="251" spans="1:6" ht="15">
      <c r="A251" s="93">
        <v>2017</v>
      </c>
      <c r="B251" s="85" t="s">
        <v>8</v>
      </c>
      <c r="C251" s="96">
        <v>105.51</v>
      </c>
      <c r="D251" s="95">
        <f t="shared" si="9"/>
        <v>127.42442700000001</v>
      </c>
      <c r="E251" s="86">
        <f t="shared" si="14"/>
        <v>144.97074</v>
      </c>
      <c r="F251" s="87">
        <f t="shared" si="15"/>
        <v>174.787866</v>
      </c>
    </row>
    <row r="252" spans="1:6" ht="15">
      <c r="A252" s="93">
        <v>2017</v>
      </c>
      <c r="B252" s="85" t="s">
        <v>7</v>
      </c>
      <c r="C252" s="96">
        <v>105.84</v>
      </c>
      <c r="D252" s="95">
        <f t="shared" si="9"/>
        <v>127.822968</v>
      </c>
      <c r="E252" s="86">
        <f t="shared" si="14"/>
        <v>145.42416000000003</v>
      </c>
      <c r="F252" s="87">
        <f t="shared" si="15"/>
        <v>175.33454400000002</v>
      </c>
    </row>
    <row r="253" spans="1:6" ht="15">
      <c r="A253" s="93">
        <v>2017</v>
      </c>
      <c r="B253" s="85" t="s">
        <v>6</v>
      </c>
      <c r="C253" s="96">
        <v>105.85</v>
      </c>
      <c r="D253" s="95">
        <f t="shared" si="9"/>
        <v>127.835045</v>
      </c>
      <c r="E253" s="86">
        <f t="shared" si="14"/>
        <v>145.4379</v>
      </c>
      <c r="F253" s="87">
        <f t="shared" si="15"/>
        <v>175.35111</v>
      </c>
    </row>
    <row r="254" spans="1:6" ht="15">
      <c r="A254" s="93">
        <v>2017</v>
      </c>
      <c r="B254" s="85" t="s">
        <v>5</v>
      </c>
      <c r="C254" s="96">
        <v>106.15</v>
      </c>
      <c r="D254" s="95">
        <f t="shared" si="9"/>
        <v>128.19735500000002</v>
      </c>
      <c r="E254" s="86">
        <f t="shared" si="14"/>
        <v>145.85010000000003</v>
      </c>
      <c r="F254" s="87">
        <f t="shared" si="15"/>
        <v>175.84809</v>
      </c>
    </row>
    <row r="255" spans="1:6" ht="15">
      <c r="A255" s="128">
        <v>2018</v>
      </c>
      <c r="B255" s="85" t="s">
        <v>16</v>
      </c>
      <c r="C255" s="96">
        <v>106.37</v>
      </c>
      <c r="D255" s="95">
        <f t="shared" si="9"/>
        <v>128.463049</v>
      </c>
      <c r="E255" s="86">
        <f t="shared" si="14"/>
        <v>146.15238000000002</v>
      </c>
      <c r="F255" s="87">
        <f t="shared" si="15"/>
        <v>176.212542</v>
      </c>
    </row>
    <row r="256" spans="1:6" ht="15">
      <c r="A256" s="128">
        <v>2018</v>
      </c>
      <c r="B256" s="85" t="s">
        <v>15</v>
      </c>
      <c r="C256" s="96">
        <v>106.54</v>
      </c>
      <c r="D256" s="95">
        <f t="shared" si="9"/>
        <v>128.668358</v>
      </c>
      <c r="E256" s="86">
        <f t="shared" si="14"/>
        <v>146.38596</v>
      </c>
      <c r="F256" s="87">
        <f t="shared" si="15"/>
        <v>176.494164</v>
      </c>
    </row>
    <row r="257" spans="1:6" ht="15">
      <c r="A257" s="128">
        <v>2018</v>
      </c>
      <c r="B257" s="85" t="s">
        <v>14</v>
      </c>
      <c r="C257" s="96">
        <v>106.71</v>
      </c>
      <c r="D257" s="95">
        <f t="shared" si="9"/>
        <v>128.87366699999998</v>
      </c>
      <c r="E257" s="86">
        <f t="shared" si="14"/>
        <v>146.61954</v>
      </c>
      <c r="F257" s="87">
        <f t="shared" si="15"/>
        <v>176.775786</v>
      </c>
    </row>
    <row r="258" spans="1:6" ht="15">
      <c r="A258" s="128">
        <v>2018</v>
      </c>
      <c r="B258" s="85" t="s">
        <v>13</v>
      </c>
      <c r="C258" s="96">
        <v>106.89</v>
      </c>
      <c r="D258" s="95">
        <f t="shared" si="9"/>
        <v>129.091053</v>
      </c>
      <c r="E258" s="86">
        <f t="shared" si="14"/>
        <v>146.86686</v>
      </c>
      <c r="F258" s="87">
        <f t="shared" si="15"/>
        <v>177.07397400000002</v>
      </c>
    </row>
    <row r="259" spans="1:6" ht="15">
      <c r="A259" s="128">
        <v>2018</v>
      </c>
      <c r="B259" s="85" t="s">
        <v>12</v>
      </c>
      <c r="C259" s="96">
        <v>106.99</v>
      </c>
      <c r="D259" s="95">
        <f t="shared" si="9"/>
        <v>129.21182299999998</v>
      </c>
      <c r="E259" s="86">
        <f t="shared" si="14"/>
        <v>147.00426000000002</v>
      </c>
      <c r="F259" s="87">
        <f t="shared" si="15"/>
        <v>177.239634</v>
      </c>
    </row>
    <row r="260" spans="1:6" ht="15">
      <c r="A260" s="128">
        <v>2018</v>
      </c>
      <c r="B260" s="85" t="s">
        <v>11</v>
      </c>
      <c r="C260" s="96">
        <v>107.01</v>
      </c>
      <c r="D260" s="95">
        <f t="shared" si="9"/>
        <v>129.23597700000002</v>
      </c>
      <c r="E260" s="86">
        <f t="shared" si="14"/>
        <v>147.03174</v>
      </c>
      <c r="F260" s="87">
        <f t="shared" si="15"/>
        <v>177.27276600000002</v>
      </c>
    </row>
    <row r="261" spans="1:6" ht="15">
      <c r="A261" s="128">
        <v>2018</v>
      </c>
      <c r="B261" s="85" t="s">
        <v>10</v>
      </c>
      <c r="C261" s="96">
        <v>107.44</v>
      </c>
      <c r="D261" s="95">
        <f t="shared" si="9"/>
        <v>129.755288</v>
      </c>
      <c r="E261" s="86">
        <f t="shared" si="14"/>
        <v>147.62256000000002</v>
      </c>
      <c r="F261" s="87">
        <f t="shared" si="15"/>
        <v>177.985104</v>
      </c>
    </row>
    <row r="262" spans="1:6" ht="15">
      <c r="A262" s="128">
        <v>2018</v>
      </c>
      <c r="B262" s="85" t="s">
        <v>9</v>
      </c>
      <c r="C262" s="96">
        <v>107.55</v>
      </c>
      <c r="D262" s="95">
        <f t="shared" si="9"/>
        <v>129.888135</v>
      </c>
      <c r="E262" s="86">
        <f t="shared" si="14"/>
        <v>147.77370000000002</v>
      </c>
      <c r="F262" s="87">
        <f t="shared" si="15"/>
        <v>178.16733</v>
      </c>
    </row>
    <row r="263" spans="1:6" ht="15">
      <c r="A263" s="128">
        <v>2018</v>
      </c>
      <c r="B263" s="85" t="s">
        <v>8</v>
      </c>
      <c r="C263" s="96">
        <v>107.52</v>
      </c>
      <c r="D263" s="95">
        <f t="shared" si="9"/>
        <v>129.851904</v>
      </c>
      <c r="E263" s="86">
        <f t="shared" si="14"/>
        <v>147.73248</v>
      </c>
      <c r="F263" s="87">
        <f t="shared" si="15"/>
        <v>178.11763200000001</v>
      </c>
    </row>
    <row r="264" spans="1:6" ht="15">
      <c r="A264" s="128">
        <v>2018</v>
      </c>
      <c r="B264" s="85" t="s">
        <v>7</v>
      </c>
      <c r="C264" s="96">
        <v>108.26</v>
      </c>
      <c r="D264" s="95">
        <f t="shared" si="9"/>
        <v>130.74560200000002</v>
      </c>
      <c r="E264" s="86">
        <f t="shared" si="14"/>
        <v>148.74924000000001</v>
      </c>
      <c r="F264" s="87">
        <f t="shared" si="15"/>
        <v>179.34351600000002</v>
      </c>
    </row>
    <row r="265" spans="1:6" ht="15">
      <c r="A265" s="128">
        <v>2018</v>
      </c>
      <c r="B265" s="85" t="s">
        <v>6</v>
      </c>
      <c r="C265" s="96">
        <v>108.48</v>
      </c>
      <c r="D265" s="95">
        <f t="shared" si="9"/>
        <v>131.01129600000002</v>
      </c>
      <c r="E265" s="86">
        <f t="shared" si="14"/>
        <v>149.05152</v>
      </c>
      <c r="F265" s="87">
        <f t="shared" si="15"/>
        <v>179.70796800000002</v>
      </c>
    </row>
    <row r="266" spans="1:6" ht="15">
      <c r="A266" s="128">
        <v>2018</v>
      </c>
      <c r="B266" s="85" t="s">
        <v>5</v>
      </c>
      <c r="C266" s="96">
        <v>108.45</v>
      </c>
      <c r="D266" s="95">
        <f t="shared" si="9"/>
        <v>130.975065</v>
      </c>
      <c r="E266" s="86">
        <f t="shared" si="14"/>
        <v>149.01030000000003</v>
      </c>
      <c r="F266" s="87">
        <f t="shared" si="15"/>
        <v>179.65827000000002</v>
      </c>
    </row>
    <row r="267" spans="1:6" ht="15">
      <c r="A267" s="128">
        <v>2019</v>
      </c>
      <c r="B267" s="85" t="s">
        <v>16</v>
      </c>
      <c r="C267" s="96">
        <v>108.5</v>
      </c>
      <c r="D267" s="95">
        <f aca="true" t="shared" si="16" ref="D267:D290">+C267*1.2077</f>
        <v>131.03545</v>
      </c>
      <c r="E267" s="86">
        <f aca="true" t="shared" si="17" ref="E267:E278">C267*1.374</f>
        <v>149.079</v>
      </c>
      <c r="F267" s="87">
        <f aca="true" t="shared" si="18" ref="F267:F278">C267*1.6566</f>
        <v>179.74110000000002</v>
      </c>
    </row>
    <row r="268" spans="1:6" ht="15">
      <c r="A268" s="129">
        <v>2019</v>
      </c>
      <c r="B268" s="85" t="s">
        <v>15</v>
      </c>
      <c r="C268" s="96">
        <v>108.78</v>
      </c>
      <c r="D268" s="95">
        <f t="shared" si="16"/>
        <v>131.373606</v>
      </c>
      <c r="E268" s="86">
        <f t="shared" si="17"/>
        <v>149.46372000000002</v>
      </c>
      <c r="F268" s="87">
        <f t="shared" si="18"/>
        <v>180.204948</v>
      </c>
    </row>
    <row r="269" spans="1:6" ht="15">
      <c r="A269" s="129">
        <v>2019</v>
      </c>
      <c r="B269" s="85" t="s">
        <v>14</v>
      </c>
      <c r="C269" s="96">
        <v>109.04</v>
      </c>
      <c r="D269" s="95">
        <f t="shared" si="16"/>
        <v>131.687608</v>
      </c>
      <c r="E269" s="86">
        <f t="shared" si="17"/>
        <v>149.82096</v>
      </c>
      <c r="F269" s="87">
        <f t="shared" si="18"/>
        <v>180.63566400000002</v>
      </c>
    </row>
    <row r="270" spans="1:6" ht="15">
      <c r="A270" s="129">
        <v>2019</v>
      </c>
      <c r="B270" s="85" t="s">
        <v>13</v>
      </c>
      <c r="C270" s="96">
        <v>108.98</v>
      </c>
      <c r="D270" s="95">
        <f t="shared" si="16"/>
        <v>131.615146</v>
      </c>
      <c r="E270" s="86">
        <f t="shared" si="17"/>
        <v>149.73852000000002</v>
      </c>
      <c r="F270" s="87">
        <f t="shared" si="18"/>
        <v>180.536268</v>
      </c>
    </row>
    <row r="271" spans="1:6" ht="15">
      <c r="A271" s="129">
        <v>2019</v>
      </c>
      <c r="B271" s="85" t="s">
        <v>12</v>
      </c>
      <c r="C271" s="96">
        <v>108.89</v>
      </c>
      <c r="D271" s="95">
        <f t="shared" si="16"/>
        <v>131.506453</v>
      </c>
      <c r="E271" s="86">
        <f t="shared" si="17"/>
        <v>149.61486000000002</v>
      </c>
      <c r="F271" s="87">
        <f t="shared" si="18"/>
        <v>180.38717400000002</v>
      </c>
    </row>
    <row r="272" spans="1:6" ht="15">
      <c r="A272" s="129">
        <v>2019</v>
      </c>
      <c r="B272" s="85" t="s">
        <v>11</v>
      </c>
      <c r="C272" s="96">
        <v>109.02</v>
      </c>
      <c r="D272" s="95">
        <f t="shared" si="16"/>
        <v>131.663454</v>
      </c>
      <c r="E272" s="86">
        <f t="shared" si="17"/>
        <v>149.79348000000002</v>
      </c>
      <c r="F272" s="87">
        <f t="shared" si="18"/>
        <v>180.602532</v>
      </c>
    </row>
    <row r="273" spans="1:6" ht="15">
      <c r="A273" s="129">
        <v>2019</v>
      </c>
      <c r="B273" s="85" t="s">
        <v>10</v>
      </c>
      <c r="C273" s="96">
        <v>109.07</v>
      </c>
      <c r="D273" s="95">
        <f t="shared" si="16"/>
        <v>131.723839</v>
      </c>
      <c r="E273" s="86">
        <f t="shared" si="17"/>
        <v>149.86218</v>
      </c>
      <c r="F273" s="87">
        <f t="shared" si="18"/>
        <v>180.685362</v>
      </c>
    </row>
    <row r="274" spans="1:6" ht="15">
      <c r="A274" s="129">
        <v>2019</v>
      </c>
      <c r="B274" s="85" t="s">
        <v>9</v>
      </c>
      <c r="C274" s="96">
        <v>109.07</v>
      </c>
      <c r="D274" s="95">
        <f t="shared" si="16"/>
        <v>131.723839</v>
      </c>
      <c r="E274" s="86">
        <f t="shared" si="17"/>
        <v>149.86218</v>
      </c>
      <c r="F274" s="87">
        <f t="shared" si="18"/>
        <v>180.685362</v>
      </c>
    </row>
    <row r="275" spans="1:6" ht="15">
      <c r="A275" s="129">
        <v>2019</v>
      </c>
      <c r="B275" s="85" t="s">
        <v>8</v>
      </c>
      <c r="C275" s="96">
        <v>108.58</v>
      </c>
      <c r="D275" s="95">
        <f t="shared" si="16"/>
        <v>131.132066</v>
      </c>
      <c r="E275" s="86">
        <f t="shared" si="17"/>
        <v>149.18892</v>
      </c>
      <c r="F275" s="87">
        <f t="shared" si="18"/>
        <v>179.873628</v>
      </c>
    </row>
    <row r="276" spans="1:6" ht="15">
      <c r="A276" s="129">
        <v>2019</v>
      </c>
      <c r="B276" s="85" t="s">
        <v>7</v>
      </c>
      <c r="C276" s="96">
        <v>108.98</v>
      </c>
      <c r="D276" s="95">
        <f t="shared" si="16"/>
        <v>131.615146</v>
      </c>
      <c r="E276" s="86">
        <f t="shared" si="17"/>
        <v>149.73852000000002</v>
      </c>
      <c r="F276" s="87">
        <f t="shared" si="18"/>
        <v>180.536268</v>
      </c>
    </row>
    <row r="277" spans="1:6" ht="15">
      <c r="A277" s="129">
        <v>2019</v>
      </c>
      <c r="B277" s="85" t="s">
        <v>6</v>
      </c>
      <c r="C277" s="96">
        <v>109</v>
      </c>
      <c r="D277" s="95">
        <f t="shared" si="16"/>
        <v>131.6393</v>
      </c>
      <c r="E277" s="86">
        <f t="shared" si="17"/>
        <v>149.76600000000002</v>
      </c>
      <c r="F277" s="87">
        <f t="shared" si="18"/>
        <v>180.5694</v>
      </c>
    </row>
    <row r="278" spans="1:6" ht="15">
      <c r="A278" s="129">
        <v>2019</v>
      </c>
      <c r="B278" s="85" t="s">
        <v>5</v>
      </c>
      <c r="C278" s="96">
        <v>109.18</v>
      </c>
      <c r="D278" s="95">
        <f t="shared" si="16"/>
        <v>131.856686</v>
      </c>
      <c r="E278" s="86">
        <f t="shared" si="17"/>
        <v>150.01332000000002</v>
      </c>
      <c r="F278" s="87">
        <f t="shared" si="18"/>
        <v>180.867588</v>
      </c>
    </row>
    <row r="279" spans="1:6" ht="15">
      <c r="A279" s="129">
        <v>2020</v>
      </c>
      <c r="B279" s="85" t="s">
        <v>16</v>
      </c>
      <c r="C279" s="96">
        <v>109.72</v>
      </c>
      <c r="D279" s="95">
        <f t="shared" si="16"/>
        <v>132.508844</v>
      </c>
      <c r="E279" s="86">
        <f aca="true" t="shared" si="19" ref="E279:E290">C279*1.374</f>
        <v>150.75528</v>
      </c>
      <c r="F279" s="87">
        <f aca="true" t="shared" si="20" ref="F279:F290">C279*1.6566</f>
        <v>181.76215200000001</v>
      </c>
    </row>
    <row r="280" spans="1:6" ht="15">
      <c r="A280" s="129">
        <v>2020</v>
      </c>
      <c r="B280" s="85" t="s">
        <v>15</v>
      </c>
      <c r="C280" s="96">
        <v>109.87</v>
      </c>
      <c r="D280" s="95">
        <f t="shared" si="16"/>
        <v>132.689999</v>
      </c>
      <c r="E280" s="86">
        <f t="shared" si="19"/>
        <v>150.96138000000002</v>
      </c>
      <c r="F280" s="87">
        <f t="shared" si="20"/>
        <v>182.01064200000002</v>
      </c>
    </row>
    <row r="281" spans="1:6" ht="15">
      <c r="A281" s="129">
        <v>2020</v>
      </c>
      <c r="B281" s="85" t="s">
        <v>14</v>
      </c>
      <c r="C281" s="96">
        <v>109.96</v>
      </c>
      <c r="D281" s="95">
        <f t="shared" si="16"/>
        <v>132.798692</v>
      </c>
      <c r="E281" s="86">
        <f t="shared" si="19"/>
        <v>151.08504</v>
      </c>
      <c r="F281" s="87">
        <f t="shared" si="20"/>
        <v>182.159736</v>
      </c>
    </row>
    <row r="282" spans="1:6" ht="15">
      <c r="A282" s="129">
        <v>2020</v>
      </c>
      <c r="B282" s="85" t="s">
        <v>13</v>
      </c>
      <c r="C282" s="96">
        <v>110.22</v>
      </c>
      <c r="D282" s="95">
        <f t="shared" si="16"/>
        <v>133.112694</v>
      </c>
      <c r="E282" s="86">
        <f t="shared" si="19"/>
        <v>151.44228</v>
      </c>
      <c r="F282" s="87">
        <f t="shared" si="20"/>
        <v>182.590452</v>
      </c>
    </row>
    <row r="283" spans="1:6" ht="15">
      <c r="A283" s="129">
        <v>2020</v>
      </c>
      <c r="B283" s="85" t="s">
        <v>12</v>
      </c>
      <c r="C283" s="96">
        <v>110.1</v>
      </c>
      <c r="D283" s="95">
        <f t="shared" si="16"/>
        <v>132.96777</v>
      </c>
      <c r="E283" s="86">
        <f t="shared" si="19"/>
        <v>151.2774</v>
      </c>
      <c r="F283" s="87">
        <f t="shared" si="20"/>
        <v>182.39166</v>
      </c>
    </row>
    <row r="284" spans="1:6" ht="15">
      <c r="A284" s="129">
        <v>2020</v>
      </c>
      <c r="B284" s="85" t="s">
        <v>11</v>
      </c>
      <c r="C284" s="96">
        <v>110.05</v>
      </c>
      <c r="D284" s="95">
        <f t="shared" si="16"/>
        <v>132.907385</v>
      </c>
      <c r="E284" s="86">
        <f t="shared" si="19"/>
        <v>151.20870000000002</v>
      </c>
      <c r="F284" s="87">
        <f t="shared" si="20"/>
        <v>182.30883</v>
      </c>
    </row>
    <row r="285" spans="1:6" ht="15">
      <c r="A285" s="129">
        <v>2020</v>
      </c>
      <c r="B285" s="85" t="s">
        <v>10</v>
      </c>
      <c r="C285" s="96">
        <v>110.16</v>
      </c>
      <c r="D285" s="95">
        <f t="shared" si="16"/>
        <v>133.040232</v>
      </c>
      <c r="E285" s="86">
        <f t="shared" si="19"/>
        <v>151.35984000000002</v>
      </c>
      <c r="F285" s="87">
        <f t="shared" si="20"/>
        <v>182.49105600000001</v>
      </c>
    </row>
    <row r="286" spans="1:6" ht="15">
      <c r="A286" s="129">
        <v>2020</v>
      </c>
      <c r="B286" s="85" t="s">
        <v>9</v>
      </c>
      <c r="C286" s="96">
        <v>110.2</v>
      </c>
      <c r="D286" s="95">
        <f t="shared" si="16"/>
        <v>133.08854</v>
      </c>
      <c r="E286" s="86">
        <f t="shared" si="19"/>
        <v>151.4148</v>
      </c>
      <c r="F286" s="87">
        <f t="shared" si="20"/>
        <v>182.55732</v>
      </c>
    </row>
    <row r="287" spans="1:6" ht="15">
      <c r="A287" s="129">
        <v>2020</v>
      </c>
      <c r="B287" s="85" t="s">
        <v>8</v>
      </c>
      <c r="C287" s="96">
        <v>109.78</v>
      </c>
      <c r="D287" s="95">
        <f t="shared" si="16"/>
        <v>132.581306</v>
      </c>
      <c r="E287" s="86">
        <f t="shared" si="19"/>
        <v>150.83772000000002</v>
      </c>
      <c r="F287" s="87">
        <f t="shared" si="20"/>
        <v>181.861548</v>
      </c>
    </row>
    <row r="288" spans="1:6" ht="15">
      <c r="A288" s="129">
        <v>2020</v>
      </c>
      <c r="B288" s="85" t="s">
        <v>7</v>
      </c>
      <c r="C288" s="96">
        <v>110.11</v>
      </c>
      <c r="D288" s="95">
        <f t="shared" si="16"/>
        <v>132.979847</v>
      </c>
      <c r="E288" s="86">
        <f t="shared" si="19"/>
        <v>151.29114</v>
      </c>
      <c r="F288" s="87">
        <f t="shared" si="20"/>
        <v>182.408226</v>
      </c>
    </row>
    <row r="289" spans="1:6" ht="15">
      <c r="A289" s="129">
        <v>2020</v>
      </c>
      <c r="B289" s="85" t="s">
        <v>6</v>
      </c>
      <c r="C289" s="96">
        <v>109.91</v>
      </c>
      <c r="D289" s="95">
        <f t="shared" si="16"/>
        <v>132.738307</v>
      </c>
      <c r="E289" s="86">
        <f t="shared" si="19"/>
        <v>151.01634</v>
      </c>
      <c r="F289" s="87">
        <f t="shared" si="20"/>
        <v>182.076906</v>
      </c>
    </row>
    <row r="290" spans="1:6" ht="15">
      <c r="A290" s="129">
        <v>2020</v>
      </c>
      <c r="B290" s="85" t="s">
        <v>5</v>
      </c>
      <c r="C290" s="96">
        <v>109.88</v>
      </c>
      <c r="D290" s="95">
        <f t="shared" si="16"/>
        <v>132.702076</v>
      </c>
      <c r="E290" s="86">
        <f t="shared" si="19"/>
        <v>150.97512</v>
      </c>
      <c r="F290" s="87">
        <f t="shared" si="20"/>
        <v>182.027208</v>
      </c>
    </row>
    <row r="291" spans="1:6" ht="15">
      <c r="A291" s="129">
        <v>2021</v>
      </c>
      <c r="B291" s="85" t="s">
        <v>16</v>
      </c>
      <c r="C291" s="96">
        <v>110.35</v>
      </c>
      <c r="D291" s="95">
        <f aca="true" t="shared" si="21" ref="D291:D302">+C291*1.2077</f>
        <v>133.26969499999998</v>
      </c>
      <c r="E291" s="86">
        <f aca="true" t="shared" si="22" ref="E291:E302">C291*1.374</f>
        <v>151.6209</v>
      </c>
      <c r="F291" s="87">
        <f aca="true" t="shared" si="23" ref="F291:F302">C291*1.6566</f>
        <v>182.80581</v>
      </c>
    </row>
    <row r="292" spans="1:6" ht="15">
      <c r="A292" s="129">
        <v>2021</v>
      </c>
      <c r="B292" s="85" t="s">
        <v>15</v>
      </c>
      <c r="C292" s="96">
        <v>110.39</v>
      </c>
      <c r="D292" s="95">
        <f t="shared" si="21"/>
        <v>133.318003</v>
      </c>
      <c r="E292" s="86">
        <f t="shared" si="22"/>
        <v>151.67586</v>
      </c>
      <c r="F292" s="87">
        <f t="shared" si="23"/>
        <v>182.872074</v>
      </c>
    </row>
    <row r="293" spans="1:6" ht="15">
      <c r="A293" s="129">
        <v>2021</v>
      </c>
      <c r="B293" s="85" t="s">
        <v>14</v>
      </c>
      <c r="C293" s="96">
        <v>110.56</v>
      </c>
      <c r="D293" s="95">
        <f t="shared" si="21"/>
        <v>133.523312</v>
      </c>
      <c r="E293" s="86">
        <f t="shared" si="22"/>
        <v>151.90944000000002</v>
      </c>
      <c r="F293" s="87">
        <f t="shared" si="23"/>
        <v>183.15369600000002</v>
      </c>
    </row>
    <row r="294" spans="1:6" ht="15">
      <c r="A294" s="129">
        <v>2021</v>
      </c>
      <c r="B294" s="85" t="s">
        <v>13</v>
      </c>
      <c r="C294" s="96">
        <v>110.93</v>
      </c>
      <c r="D294" s="95">
        <f t="shared" si="21"/>
        <v>133.97016100000002</v>
      </c>
      <c r="E294" s="86">
        <f t="shared" si="22"/>
        <v>152.41782000000003</v>
      </c>
      <c r="F294" s="87">
        <f t="shared" si="23"/>
        <v>183.76663800000003</v>
      </c>
    </row>
    <row r="295" spans="1:6" ht="15">
      <c r="A295" s="129">
        <v>2021</v>
      </c>
      <c r="B295" s="85" t="s">
        <v>12</v>
      </c>
      <c r="C295" s="96">
        <v>110.99</v>
      </c>
      <c r="D295" s="95">
        <f t="shared" si="21"/>
        <v>134.042623</v>
      </c>
      <c r="E295" s="86">
        <f t="shared" si="22"/>
        <v>152.50026</v>
      </c>
      <c r="F295" s="87">
        <f t="shared" si="23"/>
        <v>183.866034</v>
      </c>
    </row>
    <row r="296" spans="1:6" ht="15">
      <c r="A296" s="129">
        <v>2021</v>
      </c>
      <c r="B296" s="85" t="s">
        <v>11</v>
      </c>
      <c r="C296" s="96">
        <v>111.31</v>
      </c>
      <c r="D296" s="95">
        <f t="shared" si="21"/>
        <v>134.429087</v>
      </c>
      <c r="E296" s="86">
        <f t="shared" si="22"/>
        <v>152.93994</v>
      </c>
      <c r="F296" s="87">
        <f t="shared" si="23"/>
        <v>184.39614600000002</v>
      </c>
    </row>
    <row r="297" spans="1:6" ht="15">
      <c r="A297" s="129">
        <v>2021</v>
      </c>
      <c r="B297" s="85" t="s">
        <v>10</v>
      </c>
      <c r="C297" s="96">
        <v>112.18</v>
      </c>
      <c r="D297" s="95">
        <f t="shared" si="21"/>
        <v>135.47978600000002</v>
      </c>
      <c r="E297" s="86">
        <f t="shared" si="22"/>
        <v>154.13532000000004</v>
      </c>
      <c r="F297" s="87">
        <f t="shared" si="23"/>
        <v>185.83738800000003</v>
      </c>
    </row>
    <row r="298" spans="1:6" ht="15">
      <c r="A298" s="129">
        <v>2021</v>
      </c>
      <c r="B298" s="85" t="s">
        <v>9</v>
      </c>
      <c r="C298" s="96">
        <v>112.74</v>
      </c>
      <c r="D298" s="95">
        <f t="shared" si="21"/>
        <v>136.156098</v>
      </c>
      <c r="E298" s="86">
        <f t="shared" si="22"/>
        <v>154.90476</v>
      </c>
      <c r="F298" s="87">
        <f t="shared" si="23"/>
        <v>186.765084</v>
      </c>
    </row>
    <row r="299" spans="1:6" ht="15">
      <c r="A299" s="129">
        <v>2021</v>
      </c>
      <c r="B299" s="85" t="s">
        <v>8</v>
      </c>
      <c r="C299" s="96">
        <v>112.29</v>
      </c>
      <c r="D299" s="95">
        <f t="shared" si="21"/>
        <v>135.61263300000002</v>
      </c>
      <c r="E299" s="86">
        <f t="shared" si="22"/>
        <v>154.28646000000003</v>
      </c>
      <c r="F299" s="87">
        <f t="shared" si="23"/>
        <v>186.01961400000002</v>
      </c>
    </row>
    <row r="300" spans="1:6" ht="15">
      <c r="A300" s="129">
        <v>2021</v>
      </c>
      <c r="B300" s="85" t="s">
        <v>7</v>
      </c>
      <c r="C300" s="96">
        <v>113.94</v>
      </c>
      <c r="D300" s="95">
        <f t="shared" si="21"/>
        <v>137.605338</v>
      </c>
      <c r="E300" s="86">
        <f t="shared" si="22"/>
        <v>156.55356</v>
      </c>
      <c r="F300" s="87">
        <f t="shared" si="23"/>
        <v>188.753004</v>
      </c>
    </row>
    <row r="301" spans="1:6" ht="15">
      <c r="A301" s="129">
        <v>2021</v>
      </c>
      <c r="B301" s="85" t="s">
        <v>6</v>
      </c>
      <c r="C301" s="96">
        <v>115.2</v>
      </c>
      <c r="D301" s="95">
        <f t="shared" si="21"/>
        <v>139.12704</v>
      </c>
      <c r="E301" s="86">
        <f t="shared" si="22"/>
        <v>158.28480000000002</v>
      </c>
      <c r="F301" s="87">
        <f t="shared" si="23"/>
        <v>190.84032000000002</v>
      </c>
    </row>
    <row r="302" spans="1:6" ht="15">
      <c r="A302" s="129">
        <v>2021</v>
      </c>
      <c r="B302" s="85" t="s">
        <v>5</v>
      </c>
      <c r="C302" s="96">
        <v>115.6</v>
      </c>
      <c r="D302" s="95">
        <f t="shared" si="21"/>
        <v>139.61012</v>
      </c>
      <c r="E302" s="86">
        <f t="shared" si="22"/>
        <v>158.83440000000002</v>
      </c>
      <c r="F302" s="87">
        <f t="shared" si="23"/>
        <v>191.50296</v>
      </c>
    </row>
    <row r="303" spans="1:6" ht="15">
      <c r="A303" s="129">
        <v>2022</v>
      </c>
      <c r="B303" s="85" t="s">
        <v>16</v>
      </c>
      <c r="C303" s="96">
        <v>118.21</v>
      </c>
      <c r="D303" s="95">
        <f aca="true" t="shared" si="24" ref="D303:D314">+C303*1.2077</f>
        <v>142.762217</v>
      </c>
      <c r="E303" s="86">
        <f aca="true" t="shared" si="25" ref="E303:E314">C303*1.374</f>
        <v>162.42054000000002</v>
      </c>
      <c r="F303" s="87">
        <f aca="true" t="shared" si="26" ref="F303:F314">C303*1.6566</f>
        <v>195.826686</v>
      </c>
    </row>
    <row r="304" spans="1:6" ht="15">
      <c r="A304" s="129">
        <v>2022</v>
      </c>
      <c r="B304" s="85" t="s">
        <v>15</v>
      </c>
      <c r="C304" s="96">
        <v>118.74</v>
      </c>
      <c r="D304" s="95">
        <f t="shared" si="24"/>
        <v>143.402298</v>
      </c>
      <c r="E304" s="86">
        <f t="shared" si="25"/>
        <v>163.14876</v>
      </c>
      <c r="F304" s="87">
        <f t="shared" si="26"/>
        <v>196.704684</v>
      </c>
    </row>
    <row r="305" spans="1:6" ht="15">
      <c r="A305" s="129">
        <v>2022</v>
      </c>
      <c r="B305" s="85" t="s">
        <v>14</v>
      </c>
      <c r="C305" s="96">
        <v>119.05</v>
      </c>
      <c r="D305" s="95">
        <f t="shared" si="24"/>
        <v>143.776685</v>
      </c>
      <c r="E305" s="86">
        <f t="shared" si="25"/>
        <v>163.5747</v>
      </c>
      <c r="F305" s="87">
        <f t="shared" si="26"/>
        <v>197.21823</v>
      </c>
    </row>
    <row r="306" spans="1:6" ht="15">
      <c r="A306" s="129">
        <v>2022</v>
      </c>
      <c r="B306" s="85" t="s">
        <v>13</v>
      </c>
      <c r="C306" s="96">
        <v>119.59</v>
      </c>
      <c r="D306" s="95">
        <f t="shared" si="24"/>
        <v>144.428843</v>
      </c>
      <c r="E306" s="86">
        <f t="shared" si="25"/>
        <v>164.31666</v>
      </c>
      <c r="F306" s="87">
        <f t="shared" si="26"/>
        <v>198.112794</v>
      </c>
    </row>
    <row r="307" spans="1:6" ht="15">
      <c r="A307" s="129">
        <v>2022</v>
      </c>
      <c r="B307" s="85" t="s">
        <v>12</v>
      </c>
      <c r="C307" s="96">
        <v>120.25</v>
      </c>
      <c r="D307" s="95">
        <f t="shared" si="24"/>
        <v>145.225925</v>
      </c>
      <c r="E307" s="86">
        <f t="shared" si="25"/>
        <v>165.2235</v>
      </c>
      <c r="F307" s="87">
        <f t="shared" si="26"/>
        <v>199.20615</v>
      </c>
    </row>
    <row r="308" spans="1:6" ht="15">
      <c r="A308" s="129">
        <v>2022</v>
      </c>
      <c r="B308" s="85" t="s">
        <v>11</v>
      </c>
      <c r="C308" s="96">
        <v>121.02</v>
      </c>
      <c r="D308" s="95">
        <f t="shared" si="24"/>
        <v>146.155854</v>
      </c>
      <c r="E308" s="86">
        <f t="shared" si="25"/>
        <v>166.28148000000002</v>
      </c>
      <c r="F308" s="87">
        <f t="shared" si="26"/>
        <v>200.481732</v>
      </c>
    </row>
    <row r="309" spans="1:6" ht="15">
      <c r="A309" s="129">
        <v>2022</v>
      </c>
      <c r="B309" s="85" t="s">
        <v>10</v>
      </c>
      <c r="C309" s="96">
        <v>122.35</v>
      </c>
      <c r="D309" s="95">
        <f t="shared" si="24"/>
        <v>147.762095</v>
      </c>
      <c r="E309" s="86">
        <f t="shared" si="25"/>
        <v>168.1089</v>
      </c>
      <c r="F309" s="87">
        <f t="shared" si="26"/>
        <v>202.68501</v>
      </c>
    </row>
    <row r="310" spans="1:6" ht="15">
      <c r="A310" s="129">
        <v>2022</v>
      </c>
      <c r="B310" s="85" t="s">
        <v>9</v>
      </c>
      <c r="C310" s="96">
        <v>123.35</v>
      </c>
      <c r="D310" s="95">
        <f t="shared" si="24"/>
        <v>148.969795</v>
      </c>
      <c r="E310" s="86">
        <f t="shared" si="25"/>
        <v>169.4829</v>
      </c>
      <c r="F310" s="87">
        <f t="shared" si="26"/>
        <v>204.34161</v>
      </c>
    </row>
    <row r="311" spans="1:6" ht="15">
      <c r="A311" s="129">
        <v>2022</v>
      </c>
      <c r="B311" s="85" t="s">
        <v>8</v>
      </c>
      <c r="C311" s="96">
        <v>124.92</v>
      </c>
      <c r="D311" s="95">
        <f t="shared" si="24"/>
        <v>150.865884</v>
      </c>
      <c r="E311" s="86">
        <f t="shared" si="25"/>
        <v>171.64008</v>
      </c>
      <c r="F311" s="87">
        <f t="shared" si="26"/>
        <v>206.942472</v>
      </c>
    </row>
    <row r="312" spans="1:6" ht="15">
      <c r="A312" s="129">
        <v>2022</v>
      </c>
      <c r="B312" s="85" t="s">
        <v>7</v>
      </c>
      <c r="C312" s="96">
        <v>127.92</v>
      </c>
      <c r="D312" s="95">
        <f t="shared" si="24"/>
        <v>154.488984</v>
      </c>
      <c r="E312" s="86">
        <f t="shared" si="25"/>
        <v>175.76208000000003</v>
      </c>
      <c r="F312" s="87">
        <f t="shared" si="26"/>
        <v>211.912272</v>
      </c>
    </row>
    <row r="313" spans="1:6" ht="15">
      <c r="A313" s="129">
        <v>2022</v>
      </c>
      <c r="B313" s="85" t="s">
        <v>6</v>
      </c>
      <c r="C313" s="96">
        <v>127.44</v>
      </c>
      <c r="D313" s="95">
        <f t="shared" si="24"/>
        <v>153.909288</v>
      </c>
      <c r="E313" s="86">
        <f t="shared" si="25"/>
        <v>175.10256</v>
      </c>
      <c r="F313" s="87">
        <f t="shared" si="26"/>
        <v>211.117104</v>
      </c>
    </row>
    <row r="314" spans="1:6" ht="15">
      <c r="A314" s="129">
        <v>2022</v>
      </c>
      <c r="B314" s="85" t="s">
        <v>5</v>
      </c>
      <c r="C314" s="96">
        <v>127.89</v>
      </c>
      <c r="D314" s="95">
        <f t="shared" si="24"/>
        <v>154.452753</v>
      </c>
      <c r="E314" s="86">
        <f t="shared" si="25"/>
        <v>175.72086000000002</v>
      </c>
      <c r="F314" s="87">
        <f t="shared" si="26"/>
        <v>211.86257400000002</v>
      </c>
    </row>
    <row r="315" spans="1:6" ht="15">
      <c r="A315" s="129">
        <v>2023</v>
      </c>
      <c r="B315" s="85" t="s">
        <v>16</v>
      </c>
      <c r="C315" s="96">
        <v>128</v>
      </c>
      <c r="D315" s="95">
        <f aca="true" t="shared" si="27" ref="D315:D326">+C315*1.2077</f>
        <v>154.5856</v>
      </c>
      <c r="E315" s="86">
        <f aca="true" t="shared" si="28" ref="E315:E326">C315*1.374</f>
        <v>175.872</v>
      </c>
      <c r="F315" s="87">
        <f aca="true" t="shared" si="29" ref="F315:F326">C315*1.6566</f>
        <v>212.0448</v>
      </c>
    </row>
    <row r="316" spans="1:6" ht="15">
      <c r="A316" s="129">
        <v>2023</v>
      </c>
      <c r="B316" s="85" t="s">
        <v>15</v>
      </c>
      <c r="C316" s="96">
        <v>126.86</v>
      </c>
      <c r="D316" s="95">
        <f t="shared" si="27"/>
        <v>153.208822</v>
      </c>
      <c r="E316" s="86">
        <f t="shared" si="28"/>
        <v>174.30564</v>
      </c>
      <c r="F316" s="87">
        <f t="shared" si="29"/>
        <v>210.15627600000002</v>
      </c>
    </row>
    <row r="317" spans="1:6" ht="15">
      <c r="A317" s="129">
        <v>2023</v>
      </c>
      <c r="B317" s="85" t="s">
        <v>14</v>
      </c>
      <c r="C317" s="96">
        <v>127.8</v>
      </c>
      <c r="D317" s="95">
        <f t="shared" si="27"/>
        <v>154.34405999999998</v>
      </c>
      <c r="E317" s="86">
        <f t="shared" si="28"/>
        <v>175.59720000000002</v>
      </c>
      <c r="F317" s="87">
        <f t="shared" si="29"/>
        <v>211.71348</v>
      </c>
    </row>
    <row r="318" spans="1:6" ht="15">
      <c r="A318" s="129">
        <v>2023</v>
      </c>
      <c r="B318" s="85" t="s">
        <v>13</v>
      </c>
      <c r="C318" s="96">
        <v>126.7</v>
      </c>
      <c r="D318" s="95">
        <f t="shared" si="27"/>
        <v>153.01559</v>
      </c>
      <c r="E318" s="86">
        <f t="shared" si="28"/>
        <v>174.0858</v>
      </c>
      <c r="F318" s="87">
        <f t="shared" si="29"/>
        <v>209.89122</v>
      </c>
    </row>
    <row r="319" spans="1:6" ht="15">
      <c r="A319" s="129">
        <v>2023</v>
      </c>
      <c r="B319" s="85" t="s">
        <v>12</v>
      </c>
      <c r="C319" s="96">
        <v>127.35</v>
      </c>
      <c r="D319" s="95">
        <f t="shared" si="27"/>
        <v>153.800595</v>
      </c>
      <c r="E319" s="86">
        <f t="shared" si="28"/>
        <v>174.9789</v>
      </c>
      <c r="F319" s="87">
        <f t="shared" si="29"/>
        <v>210.96801</v>
      </c>
    </row>
    <row r="320" spans="1:6" ht="15">
      <c r="A320" s="129">
        <v>2023</v>
      </c>
      <c r="B320" s="85" t="s">
        <v>11</v>
      </c>
      <c r="C320" s="96">
        <v>127.09</v>
      </c>
      <c r="D320" s="95">
        <f t="shared" si="27"/>
        <v>153.486593</v>
      </c>
      <c r="E320" s="86">
        <f t="shared" si="28"/>
        <v>174.62166000000002</v>
      </c>
      <c r="F320" s="87">
        <f t="shared" si="29"/>
        <v>210.537294</v>
      </c>
    </row>
    <row r="321" spans="1:6" ht="15">
      <c r="A321" s="129">
        <v>2023</v>
      </c>
      <c r="B321" s="85" t="s">
        <v>10</v>
      </c>
      <c r="C321" s="96">
        <v>128.22</v>
      </c>
      <c r="D321" s="95">
        <f t="shared" si="27"/>
        <v>154.851294</v>
      </c>
      <c r="E321" s="86">
        <f t="shared" si="28"/>
        <v>176.17428</v>
      </c>
      <c r="F321" s="87">
        <f t="shared" si="29"/>
        <v>212.409252</v>
      </c>
    </row>
    <row r="322" spans="1:6" ht="15">
      <c r="A322" s="129">
        <v>2023</v>
      </c>
      <c r="B322" s="85" t="s">
        <v>9</v>
      </c>
      <c r="C322" s="96">
        <v>128.82</v>
      </c>
      <c r="D322" s="95">
        <f t="shared" si="27"/>
        <v>155.57591399999998</v>
      </c>
      <c r="E322" s="86">
        <f t="shared" si="28"/>
        <v>176.99868</v>
      </c>
      <c r="F322" s="87">
        <f t="shared" si="29"/>
        <v>213.403212</v>
      </c>
    </row>
    <row r="323" spans="1:6" ht="15">
      <c r="A323" s="129">
        <v>2023</v>
      </c>
      <c r="B323" s="85" t="s">
        <v>8</v>
      </c>
      <c r="C323" s="96">
        <v>127.52</v>
      </c>
      <c r="D323" s="95">
        <f t="shared" si="27"/>
        <v>154.005904</v>
      </c>
      <c r="E323" s="86">
        <f t="shared" si="28"/>
        <v>175.21248</v>
      </c>
      <c r="F323" s="87">
        <f t="shared" si="29"/>
        <v>211.249632</v>
      </c>
    </row>
    <row r="324" spans="1:6" ht="15">
      <c r="A324" s="129">
        <v>2023</v>
      </c>
      <c r="B324" s="85" t="s">
        <v>7</v>
      </c>
      <c r="C324" s="96">
        <v>128.3</v>
      </c>
      <c r="D324" s="95">
        <f t="shared" si="27"/>
        <v>154.94791</v>
      </c>
      <c r="E324" s="86">
        <f t="shared" si="28"/>
        <v>176.28420000000003</v>
      </c>
      <c r="F324" s="87">
        <f t="shared" si="29"/>
        <v>212.54178000000002</v>
      </c>
    </row>
    <row r="325" spans="1:6" ht="15">
      <c r="A325" s="129">
        <v>2023</v>
      </c>
      <c r="B325" s="85" t="s">
        <v>6</v>
      </c>
      <c r="C325" s="96">
        <v>0</v>
      </c>
      <c r="D325" s="95">
        <f t="shared" si="27"/>
        <v>0</v>
      </c>
      <c r="E325" s="86">
        <f t="shared" si="28"/>
        <v>0</v>
      </c>
      <c r="F325" s="87">
        <f t="shared" si="29"/>
        <v>0</v>
      </c>
    </row>
    <row r="326" spans="1:6" ht="15">
      <c r="A326" s="129">
        <v>2023</v>
      </c>
      <c r="B326" s="85" t="s">
        <v>5</v>
      </c>
      <c r="C326" s="96">
        <v>0</v>
      </c>
      <c r="D326" s="95">
        <f t="shared" si="27"/>
        <v>0</v>
      </c>
      <c r="E326" s="86">
        <f t="shared" si="28"/>
        <v>0</v>
      </c>
      <c r="F326" s="87">
        <f t="shared" si="29"/>
        <v>0</v>
      </c>
    </row>
  </sheetData>
  <sheetProtection/>
  <hyperlinks>
    <hyperlink ref="H1" r:id="rId1" display="https://statbel.fgov.be/nl/themas/consumptieprijsindex/consumptieprijsindex"/>
  </hyperlinks>
  <printOptions/>
  <pageMargins left="0.75" right="0.75" top="1" bottom="1" header="0.5" footer="0.5"/>
  <pageSetup horizontalDpi="600" verticalDpi="600" orientation="portrait" paperSize="9" scale="75" r:id="rId2"/>
  <rowBreaks count="2" manualBreakCount="2">
    <brk id="26" max="10" man="1"/>
    <brk id="7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38"/>
  <sheetViews>
    <sheetView showZeros="0" tabSelected="1" zoomScalePageLayoutView="0" workbookViewId="0" topLeftCell="A1">
      <pane xSplit="1" ySplit="5" topLeftCell="B20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22" sqref="K222:K227"/>
    </sheetView>
  </sheetViews>
  <sheetFormatPr defaultColWidth="9.140625" defaultRowHeight="15"/>
  <cols>
    <col min="1" max="1" width="5.421875" style="97" customWidth="1"/>
    <col min="2" max="9" width="9.57421875" style="97" customWidth="1"/>
    <col min="10" max="10" width="9.28125" style="97" bestFit="1" customWidth="1"/>
    <col min="11" max="11" width="5.28125" style="97" customWidth="1"/>
    <col min="12" max="12" width="12.57421875" style="97" customWidth="1"/>
    <col min="13" max="13" width="13.00390625" style="97" customWidth="1"/>
    <col min="14" max="14" width="12.7109375" style="97" customWidth="1"/>
    <col min="15" max="15" width="14.8515625" style="97" bestFit="1" customWidth="1"/>
    <col min="16" max="16384" width="9.140625" style="97" customWidth="1"/>
  </cols>
  <sheetData>
    <row r="1" ht="15">
      <c r="B1" s="127" t="s">
        <v>47</v>
      </c>
    </row>
    <row r="2" spans="2:3" ht="15.75" thickBot="1">
      <c r="B2" s="98"/>
      <c r="C2" s="98"/>
    </row>
    <row r="3" spans="1:9" ht="15.75" customHeight="1" thickBot="1">
      <c r="A3" s="141" t="s">
        <v>26</v>
      </c>
      <c r="B3" s="142"/>
      <c r="C3" s="142"/>
      <c r="D3" s="142"/>
      <c r="E3" s="142"/>
      <c r="F3" s="142"/>
      <c r="G3" s="142"/>
      <c r="H3" s="142"/>
      <c r="I3" s="143"/>
    </row>
    <row r="4" spans="1:15" ht="15.75" customHeight="1">
      <c r="A4" s="99" t="s">
        <v>1</v>
      </c>
      <c r="B4" s="100" t="s">
        <v>2</v>
      </c>
      <c r="C4" s="100" t="s">
        <v>3</v>
      </c>
      <c r="D4" s="100" t="s">
        <v>3</v>
      </c>
      <c r="E4" s="101" t="s">
        <v>3</v>
      </c>
      <c r="F4" s="101" t="s">
        <v>3</v>
      </c>
      <c r="G4" s="101" t="s">
        <v>3</v>
      </c>
      <c r="H4" s="101" t="s">
        <v>4</v>
      </c>
      <c r="I4" s="102" t="s">
        <v>4</v>
      </c>
      <c r="J4" s="102" t="s">
        <v>4</v>
      </c>
      <c r="K4" s="102" t="s">
        <v>27</v>
      </c>
      <c r="L4" s="103" t="s">
        <v>28</v>
      </c>
      <c r="M4" s="104"/>
      <c r="N4" s="105" t="s">
        <v>34</v>
      </c>
      <c r="O4" s="105" t="s">
        <v>35</v>
      </c>
    </row>
    <row r="5" spans="1:15" ht="15.75" customHeight="1" thickBot="1">
      <c r="A5" s="106"/>
      <c r="B5" s="107"/>
      <c r="C5" s="108">
        <v>2013</v>
      </c>
      <c r="D5" s="108">
        <v>2004</v>
      </c>
      <c r="E5" s="109">
        <v>1996</v>
      </c>
      <c r="F5" s="109">
        <v>1988</v>
      </c>
      <c r="G5" s="109">
        <v>1981</v>
      </c>
      <c r="H5" s="110" t="s">
        <v>24</v>
      </c>
      <c r="I5" s="111" t="s">
        <v>25</v>
      </c>
      <c r="J5" s="111">
        <v>610</v>
      </c>
      <c r="K5" s="111"/>
      <c r="L5" s="111" t="s">
        <v>29</v>
      </c>
      <c r="M5" s="111" t="s">
        <v>30</v>
      </c>
      <c r="N5" s="112" t="s">
        <v>36</v>
      </c>
      <c r="O5" s="112" t="s">
        <v>37</v>
      </c>
    </row>
    <row r="6" spans="1:15" ht="15.75" thickBot="1">
      <c r="A6" s="137">
        <v>2006</v>
      </c>
      <c r="B6" s="113" t="s">
        <v>16</v>
      </c>
      <c r="C6" s="113"/>
      <c r="D6" s="114">
        <v>103.48</v>
      </c>
      <c r="E6" s="115">
        <f>$D6*1.1493</f>
        <v>118.929564</v>
      </c>
      <c r="F6" s="116">
        <f>$D6*1.4105</f>
        <v>145.95854000000003</v>
      </c>
      <c r="G6" s="116">
        <f>$D6*1.9082</f>
        <v>197.460536</v>
      </c>
      <c r="H6" s="117">
        <v>8250</v>
      </c>
      <c r="I6" s="118">
        <f aca="true" t="shared" si="0" ref="I6:I69">H6/40.3399</f>
        <v>204.5121579379225</v>
      </c>
      <c r="K6" s="119">
        <v>612</v>
      </c>
      <c r="L6" s="120">
        <f>743680.57/375*K6</f>
        <v>1213686.69024</v>
      </c>
      <c r="M6" s="120">
        <f>23921725.14/375*K6</f>
        <v>39040255.42848</v>
      </c>
      <c r="N6" s="121" t="s">
        <v>18</v>
      </c>
      <c r="O6" s="121" t="s">
        <v>18</v>
      </c>
    </row>
    <row r="7" spans="1:15" ht="15.75" thickBot="1">
      <c r="A7" s="138"/>
      <c r="B7" s="122" t="s">
        <v>15</v>
      </c>
      <c r="C7" s="123"/>
      <c r="D7" s="114">
        <v>103.93</v>
      </c>
      <c r="E7" s="115">
        <f>$D7*1.1493</f>
        <v>119.44674900000001</v>
      </c>
      <c r="F7" s="116">
        <f>$D7*1.4105</f>
        <v>146.59326500000003</v>
      </c>
      <c r="G7" s="116">
        <f>$D7*1.9082</f>
        <v>198.31922600000001</v>
      </c>
      <c r="H7" s="117">
        <f>5000*$G6/119.64</f>
        <v>8252.27917084587</v>
      </c>
      <c r="I7" s="118">
        <f t="shared" si="0"/>
        <v>204.56865710737682</v>
      </c>
      <c r="K7" s="119">
        <v>612</v>
      </c>
      <c r="L7" s="120">
        <f aca="true" t="shared" si="1" ref="L7:L70">743680.57/375*K7</f>
        <v>1213686.69024</v>
      </c>
      <c r="M7" s="120">
        <f aca="true" t="shared" si="2" ref="M7:M70">23921725.14/375*K7</f>
        <v>39040255.42848</v>
      </c>
      <c r="N7" s="121">
        <f>25000000/40.3399*$G6/119.64</f>
        <v>1022843.2855368841</v>
      </c>
      <c r="O7" s="121">
        <f>500000000/40.3399*$G6/119.64</f>
        <v>20456865.71073768</v>
      </c>
    </row>
    <row r="8" spans="1:15" ht="15.75" thickBot="1">
      <c r="A8" s="138"/>
      <c r="B8" s="122" t="s">
        <v>14</v>
      </c>
      <c r="C8" s="123"/>
      <c r="D8" s="114">
        <v>103.89</v>
      </c>
      <c r="E8" s="115">
        <f aca="true" t="shared" si="3" ref="E8:E71">$D8*1.1493</f>
        <v>119.400777</v>
      </c>
      <c r="F8" s="115">
        <f aca="true" t="shared" si="4" ref="F8:F71">$D8*1.4105</f>
        <v>146.536845</v>
      </c>
      <c r="G8" s="116">
        <f aca="true" t="shared" si="5" ref="G8:G71">$D8*1.9082</f>
        <v>198.242898</v>
      </c>
      <c r="H8" s="117">
        <f>5000*$G7/119.64</f>
        <v>8288.165580073555</v>
      </c>
      <c r="I8" s="118">
        <f t="shared" si="0"/>
        <v>205.4582579548674</v>
      </c>
      <c r="J8" s="124">
        <f>610/119.64*G7</f>
        <v>1011.1562007689737</v>
      </c>
      <c r="K8" s="119">
        <v>612</v>
      </c>
      <c r="L8" s="120">
        <f t="shared" si="1"/>
        <v>1213686.69024</v>
      </c>
      <c r="M8" s="120">
        <f t="shared" si="2"/>
        <v>39040255.42848</v>
      </c>
      <c r="N8" s="121">
        <f aca="true" t="shared" si="6" ref="N8:N71">25000000/40.3399*$G7/119.64</f>
        <v>1027291.2897743369</v>
      </c>
      <c r="O8" s="121">
        <f aca="true" t="shared" si="7" ref="O8:O71">500000000/40.3399*$G7/119.64</f>
        <v>20545825.795486737</v>
      </c>
    </row>
    <row r="9" spans="1:15" ht="15.75" thickBot="1">
      <c r="A9" s="138"/>
      <c r="B9" s="122" t="s">
        <v>13</v>
      </c>
      <c r="C9" s="123"/>
      <c r="D9" s="114">
        <v>104.4</v>
      </c>
      <c r="E9" s="115">
        <f t="shared" si="3"/>
        <v>119.98692000000001</v>
      </c>
      <c r="F9" s="115">
        <f t="shared" si="4"/>
        <v>147.2562</v>
      </c>
      <c r="G9" s="116">
        <f t="shared" si="5"/>
        <v>199.21608</v>
      </c>
      <c r="H9" s="117">
        <f aca="true" t="shared" si="8" ref="H9:H72">5000*$G8/119.64</f>
        <v>8284.975677031092</v>
      </c>
      <c r="I9" s="118">
        <f t="shared" si="0"/>
        <v>205.3791823239793</v>
      </c>
      <c r="J9" s="124">
        <f aca="true" t="shared" si="9" ref="J9:J72">610/119.64*G8</f>
        <v>1010.7670325977934</v>
      </c>
      <c r="K9" s="119">
        <v>612</v>
      </c>
      <c r="L9" s="120">
        <f t="shared" si="1"/>
        <v>1213686.69024</v>
      </c>
      <c r="M9" s="120">
        <f t="shared" si="2"/>
        <v>39040255.42848</v>
      </c>
      <c r="N9" s="121">
        <f t="shared" si="6"/>
        <v>1026895.9116198965</v>
      </c>
      <c r="O9" s="121">
        <f t="shared" si="7"/>
        <v>20537918.232397933</v>
      </c>
    </row>
    <row r="10" spans="1:15" ht="15.75" thickBot="1">
      <c r="A10" s="138"/>
      <c r="B10" s="122" t="s">
        <v>12</v>
      </c>
      <c r="C10" s="123"/>
      <c r="D10" s="114">
        <v>104.79</v>
      </c>
      <c r="E10" s="115">
        <f t="shared" si="3"/>
        <v>120.435147</v>
      </c>
      <c r="F10" s="116">
        <f t="shared" si="4"/>
        <v>147.806295</v>
      </c>
      <c r="G10" s="116">
        <f t="shared" si="5"/>
        <v>199.960278</v>
      </c>
      <c r="H10" s="117">
        <f t="shared" si="8"/>
        <v>8325.646940822468</v>
      </c>
      <c r="I10" s="118">
        <f t="shared" si="0"/>
        <v>206.38739661780193</v>
      </c>
      <c r="J10" s="124">
        <f t="shared" si="9"/>
        <v>1015.7289267803411</v>
      </c>
      <c r="K10" s="119">
        <v>612</v>
      </c>
      <c r="L10" s="120">
        <f t="shared" si="1"/>
        <v>1213686.69024</v>
      </c>
      <c r="M10" s="120">
        <f t="shared" si="2"/>
        <v>39040255.42848</v>
      </c>
      <c r="N10" s="121">
        <f t="shared" si="6"/>
        <v>1031936.9830890095</v>
      </c>
      <c r="O10" s="121">
        <f t="shared" si="7"/>
        <v>20638739.661780193</v>
      </c>
    </row>
    <row r="11" spans="1:15" ht="15.75" thickBot="1">
      <c r="A11" s="138"/>
      <c r="B11" s="122" t="s">
        <v>11</v>
      </c>
      <c r="C11" s="123"/>
      <c r="D11" s="114">
        <v>104.77</v>
      </c>
      <c r="E11" s="115">
        <f t="shared" si="3"/>
        <v>120.412161</v>
      </c>
      <c r="F11" s="116">
        <f t="shared" si="4"/>
        <v>147.778085</v>
      </c>
      <c r="G11" s="116">
        <f t="shared" si="5"/>
        <v>199.922114</v>
      </c>
      <c r="H11" s="117">
        <f t="shared" si="8"/>
        <v>8356.748495486458</v>
      </c>
      <c r="I11" s="118">
        <f t="shared" si="0"/>
        <v>207.15838401896033</v>
      </c>
      <c r="J11" s="124">
        <f t="shared" si="9"/>
        <v>1019.523316449348</v>
      </c>
      <c r="K11" s="119">
        <v>612</v>
      </c>
      <c r="L11" s="120">
        <f t="shared" si="1"/>
        <v>1213686.69024</v>
      </c>
      <c r="M11" s="120">
        <f t="shared" si="2"/>
        <v>39040255.42848</v>
      </c>
      <c r="N11" s="121">
        <f t="shared" si="6"/>
        <v>1035791.9200948017</v>
      </c>
      <c r="O11" s="121">
        <f t="shared" si="7"/>
        <v>20715838.401896033</v>
      </c>
    </row>
    <row r="12" spans="1:15" ht="15.75" thickBot="1">
      <c r="A12" s="138"/>
      <c r="B12" s="122" t="s">
        <v>10</v>
      </c>
      <c r="C12" s="123"/>
      <c r="D12" s="114">
        <v>105.13</v>
      </c>
      <c r="E12" s="115">
        <f t="shared" si="3"/>
        <v>120.825909</v>
      </c>
      <c r="F12" s="116">
        <f t="shared" si="4"/>
        <v>148.285865</v>
      </c>
      <c r="G12" s="116">
        <f t="shared" si="5"/>
        <v>200.60906599999998</v>
      </c>
      <c r="H12" s="117">
        <f t="shared" si="8"/>
        <v>8355.153543965229</v>
      </c>
      <c r="I12" s="118">
        <f t="shared" si="0"/>
        <v>207.11884620351634</v>
      </c>
      <c r="J12" s="124">
        <f t="shared" si="9"/>
        <v>1019.3287323637579</v>
      </c>
      <c r="K12" s="119">
        <v>621</v>
      </c>
      <c r="L12" s="120">
        <f t="shared" si="1"/>
        <v>1231535.0239199998</v>
      </c>
      <c r="M12" s="120">
        <f t="shared" si="2"/>
        <v>39614376.83184</v>
      </c>
      <c r="N12" s="121">
        <f t="shared" si="6"/>
        <v>1035594.2310175817</v>
      </c>
      <c r="O12" s="121">
        <f t="shared" si="7"/>
        <v>20711884.620351635</v>
      </c>
    </row>
    <row r="13" spans="1:15" ht="15.75" thickBot="1">
      <c r="A13" s="138"/>
      <c r="B13" s="122" t="s">
        <v>9</v>
      </c>
      <c r="C13" s="123"/>
      <c r="D13" s="114">
        <v>105.26</v>
      </c>
      <c r="E13" s="115">
        <f t="shared" si="3"/>
        <v>120.975318</v>
      </c>
      <c r="F13" s="116">
        <f t="shared" si="4"/>
        <v>148.46923</v>
      </c>
      <c r="G13" s="116">
        <f t="shared" si="5"/>
        <v>200.857132</v>
      </c>
      <c r="H13" s="117">
        <f t="shared" si="8"/>
        <v>8383.862671347375</v>
      </c>
      <c r="I13" s="118">
        <f t="shared" si="0"/>
        <v>207.83052688150875</v>
      </c>
      <c r="J13" s="124">
        <f t="shared" si="9"/>
        <v>1022.8312459043798</v>
      </c>
      <c r="K13" s="119">
        <v>621</v>
      </c>
      <c r="L13" s="120">
        <f t="shared" si="1"/>
        <v>1231535.0239199998</v>
      </c>
      <c r="M13" s="120">
        <f t="shared" si="2"/>
        <v>39614376.83184</v>
      </c>
      <c r="N13" s="121">
        <f t="shared" si="6"/>
        <v>1039152.6344075438</v>
      </c>
      <c r="O13" s="121">
        <f t="shared" si="7"/>
        <v>20783052.688150875</v>
      </c>
    </row>
    <row r="14" spans="1:15" ht="15.75" thickBot="1">
      <c r="A14" s="138"/>
      <c r="B14" s="122" t="s">
        <v>8</v>
      </c>
      <c r="C14" s="123"/>
      <c r="D14" s="114">
        <v>104.96</v>
      </c>
      <c r="E14" s="115">
        <f t="shared" si="3"/>
        <v>120.630528</v>
      </c>
      <c r="F14" s="116">
        <f t="shared" si="4"/>
        <v>148.04608</v>
      </c>
      <c r="G14" s="116">
        <f t="shared" si="5"/>
        <v>200.28467199999997</v>
      </c>
      <c r="H14" s="117">
        <f t="shared" si="8"/>
        <v>8394.229856235374</v>
      </c>
      <c r="I14" s="118">
        <f t="shared" si="0"/>
        <v>208.08752268189494</v>
      </c>
      <c r="J14" s="124">
        <f t="shared" si="9"/>
        <v>1024.0960424607156</v>
      </c>
      <c r="K14" s="119">
        <v>621</v>
      </c>
      <c r="L14" s="120">
        <f t="shared" si="1"/>
        <v>1231535.0239199998</v>
      </c>
      <c r="M14" s="120">
        <f t="shared" si="2"/>
        <v>39614376.83184</v>
      </c>
      <c r="N14" s="121">
        <f t="shared" si="6"/>
        <v>1040437.6134094746</v>
      </c>
      <c r="O14" s="121">
        <f t="shared" si="7"/>
        <v>20808752.268189494</v>
      </c>
    </row>
    <row r="15" spans="1:15" ht="15.75" thickBot="1">
      <c r="A15" s="138"/>
      <c r="B15" s="122" t="s">
        <v>7</v>
      </c>
      <c r="C15" s="123"/>
      <c r="D15" s="114">
        <v>104.75</v>
      </c>
      <c r="E15" s="115">
        <f t="shared" si="3"/>
        <v>120.389175</v>
      </c>
      <c r="F15" s="116">
        <f t="shared" si="4"/>
        <v>147.749875</v>
      </c>
      <c r="G15" s="116">
        <f t="shared" si="5"/>
        <v>199.88395</v>
      </c>
      <c r="H15" s="117">
        <f t="shared" si="8"/>
        <v>8370.305583416915</v>
      </c>
      <c r="I15" s="118">
        <f t="shared" si="0"/>
        <v>207.4944554502345</v>
      </c>
      <c r="J15" s="124">
        <f t="shared" si="9"/>
        <v>1021.1772811768639</v>
      </c>
      <c r="K15" s="119">
        <v>621</v>
      </c>
      <c r="L15" s="120">
        <f t="shared" si="1"/>
        <v>1231535.0239199998</v>
      </c>
      <c r="M15" s="120">
        <f t="shared" si="2"/>
        <v>39614376.83184</v>
      </c>
      <c r="N15" s="121">
        <f t="shared" si="6"/>
        <v>1037472.2772511727</v>
      </c>
      <c r="O15" s="121">
        <f t="shared" si="7"/>
        <v>20749445.54502345</v>
      </c>
    </row>
    <row r="16" spans="1:15" ht="15.75" thickBot="1">
      <c r="A16" s="138"/>
      <c r="B16" s="122" t="s">
        <v>6</v>
      </c>
      <c r="C16" s="123"/>
      <c r="D16" s="114">
        <v>105.01</v>
      </c>
      <c r="E16" s="115">
        <f t="shared" si="3"/>
        <v>120.687993</v>
      </c>
      <c r="F16" s="116">
        <f t="shared" si="4"/>
        <v>148.11660500000002</v>
      </c>
      <c r="G16" s="116">
        <f t="shared" si="5"/>
        <v>200.380082</v>
      </c>
      <c r="H16" s="117">
        <f t="shared" si="8"/>
        <v>8353.558592443998</v>
      </c>
      <c r="I16" s="118">
        <f t="shared" si="0"/>
        <v>207.07930838807232</v>
      </c>
      <c r="J16" s="124">
        <f t="shared" si="9"/>
        <v>1019.1341482781678</v>
      </c>
      <c r="K16" s="119">
        <v>621</v>
      </c>
      <c r="L16" s="120">
        <f t="shared" si="1"/>
        <v>1231535.0239199998</v>
      </c>
      <c r="M16" s="120">
        <f t="shared" si="2"/>
        <v>39614376.83184</v>
      </c>
      <c r="N16" s="121">
        <f t="shared" si="6"/>
        <v>1035396.5419403616</v>
      </c>
      <c r="O16" s="121">
        <f t="shared" si="7"/>
        <v>20707930.838807233</v>
      </c>
    </row>
    <row r="17" spans="1:15" ht="15.75" thickBot="1">
      <c r="A17" s="139"/>
      <c r="B17" s="122" t="s">
        <v>5</v>
      </c>
      <c r="C17" s="123"/>
      <c r="D17" s="114">
        <v>105.15</v>
      </c>
      <c r="E17" s="115">
        <f t="shared" si="3"/>
        <v>120.848895</v>
      </c>
      <c r="F17" s="116">
        <f t="shared" si="4"/>
        <v>148.31407500000003</v>
      </c>
      <c r="G17" s="116">
        <f t="shared" si="5"/>
        <v>200.64723</v>
      </c>
      <c r="H17" s="117">
        <f t="shared" si="8"/>
        <v>8374.292962219992</v>
      </c>
      <c r="I17" s="118">
        <f t="shared" si="0"/>
        <v>207.5932999888446</v>
      </c>
      <c r="J17" s="124">
        <f t="shared" si="9"/>
        <v>1021.6637413908392</v>
      </c>
      <c r="K17" s="119">
        <v>621</v>
      </c>
      <c r="L17" s="120">
        <f t="shared" si="1"/>
        <v>1231535.0239199998</v>
      </c>
      <c r="M17" s="120">
        <f t="shared" si="2"/>
        <v>39614376.83184</v>
      </c>
      <c r="N17" s="121">
        <f t="shared" si="6"/>
        <v>1037966.4999442231</v>
      </c>
      <c r="O17" s="121">
        <f t="shared" si="7"/>
        <v>20759329.99888446</v>
      </c>
    </row>
    <row r="18" spans="1:15" ht="15.75" thickBot="1">
      <c r="A18" s="137">
        <v>2007</v>
      </c>
      <c r="B18" s="122" t="s">
        <v>16</v>
      </c>
      <c r="C18" s="123"/>
      <c r="D18" s="114">
        <v>105.2</v>
      </c>
      <c r="E18" s="115">
        <f t="shared" si="3"/>
        <v>120.90636</v>
      </c>
      <c r="F18" s="116">
        <f t="shared" si="4"/>
        <v>148.3846</v>
      </c>
      <c r="G18" s="116">
        <f t="shared" si="5"/>
        <v>200.74264</v>
      </c>
      <c r="H18" s="117">
        <f t="shared" si="8"/>
        <v>8385.457622868606</v>
      </c>
      <c r="I18" s="118">
        <f t="shared" si="0"/>
        <v>207.8700646969528</v>
      </c>
      <c r="J18" s="124">
        <f t="shared" si="9"/>
        <v>1023.02582998997</v>
      </c>
      <c r="K18" s="119">
        <v>648</v>
      </c>
      <c r="L18" s="120">
        <f t="shared" si="1"/>
        <v>1285080.0249599998</v>
      </c>
      <c r="M18" s="120">
        <f t="shared" si="2"/>
        <v>41336741.04192</v>
      </c>
      <c r="N18" s="121">
        <f t="shared" si="6"/>
        <v>1039350.3234847639</v>
      </c>
      <c r="O18" s="121">
        <f t="shared" si="7"/>
        <v>20787006.46969528</v>
      </c>
    </row>
    <row r="19" spans="1:15" ht="15.75" thickBot="1">
      <c r="A19" s="138"/>
      <c r="B19" s="122" t="s">
        <v>15</v>
      </c>
      <c r="C19" s="123"/>
      <c r="D19" s="114">
        <v>105.77</v>
      </c>
      <c r="E19" s="115">
        <f t="shared" si="3"/>
        <v>121.561461</v>
      </c>
      <c r="F19" s="116">
        <f t="shared" si="4"/>
        <v>149.18858500000002</v>
      </c>
      <c r="G19" s="116">
        <f t="shared" si="5"/>
        <v>201.830314</v>
      </c>
      <c r="H19" s="117">
        <f t="shared" si="8"/>
        <v>8389.445001671682</v>
      </c>
      <c r="I19" s="118">
        <f t="shared" si="0"/>
        <v>207.96890923556285</v>
      </c>
      <c r="J19" s="124">
        <f t="shared" si="9"/>
        <v>1023.5122902039452</v>
      </c>
      <c r="K19" s="119">
        <v>648</v>
      </c>
      <c r="L19" s="120">
        <f t="shared" si="1"/>
        <v>1285080.0249599998</v>
      </c>
      <c r="M19" s="120">
        <f t="shared" si="2"/>
        <v>41336741.04192</v>
      </c>
      <c r="N19" s="121">
        <f t="shared" si="6"/>
        <v>1039844.5461778141</v>
      </c>
      <c r="O19" s="121">
        <f t="shared" si="7"/>
        <v>20796890.923556283</v>
      </c>
    </row>
    <row r="20" spans="1:15" ht="15.75" thickBot="1">
      <c r="A20" s="138"/>
      <c r="B20" s="122" t="s">
        <v>14</v>
      </c>
      <c r="C20" s="123"/>
      <c r="D20" s="114">
        <v>105.78</v>
      </c>
      <c r="E20" s="115">
        <f t="shared" si="3"/>
        <v>121.572954</v>
      </c>
      <c r="F20" s="116">
        <f t="shared" si="4"/>
        <v>149.20269000000002</v>
      </c>
      <c r="G20" s="116">
        <f t="shared" si="5"/>
        <v>201.84939599999998</v>
      </c>
      <c r="H20" s="117">
        <f t="shared" si="8"/>
        <v>8434.901120026747</v>
      </c>
      <c r="I20" s="118">
        <f t="shared" si="0"/>
        <v>209.0957369757175</v>
      </c>
      <c r="J20" s="124">
        <f t="shared" si="9"/>
        <v>1029.057936643263</v>
      </c>
      <c r="K20" s="119">
        <v>648</v>
      </c>
      <c r="L20" s="120">
        <f t="shared" si="1"/>
        <v>1285080.0249599998</v>
      </c>
      <c r="M20" s="120">
        <f t="shared" si="2"/>
        <v>41336741.04192</v>
      </c>
      <c r="N20" s="121">
        <f t="shared" si="6"/>
        <v>1045478.6848785875</v>
      </c>
      <c r="O20" s="121">
        <f t="shared" si="7"/>
        <v>20909573.697571747</v>
      </c>
    </row>
    <row r="21" spans="1:15" ht="15.75" thickBot="1">
      <c r="A21" s="138"/>
      <c r="B21" s="122" t="s">
        <v>13</v>
      </c>
      <c r="C21" s="123"/>
      <c r="D21" s="114">
        <v>106.26</v>
      </c>
      <c r="E21" s="115">
        <f t="shared" si="3"/>
        <v>122.124618</v>
      </c>
      <c r="F21" s="116">
        <f t="shared" si="4"/>
        <v>149.87973000000002</v>
      </c>
      <c r="G21" s="116">
        <f t="shared" si="5"/>
        <v>202.765332</v>
      </c>
      <c r="H21" s="117">
        <f t="shared" si="8"/>
        <v>8435.69859578736</v>
      </c>
      <c r="I21" s="118">
        <f t="shared" si="0"/>
        <v>209.11550588343948</v>
      </c>
      <c r="J21" s="124">
        <f t="shared" si="9"/>
        <v>1029.155228686058</v>
      </c>
      <c r="K21" s="119">
        <v>648</v>
      </c>
      <c r="L21" s="120">
        <f t="shared" si="1"/>
        <v>1285080.0249599998</v>
      </c>
      <c r="M21" s="120">
        <f t="shared" si="2"/>
        <v>41336741.04192</v>
      </c>
      <c r="N21" s="121">
        <f t="shared" si="6"/>
        <v>1045577.5294171976</v>
      </c>
      <c r="O21" s="121">
        <f t="shared" si="7"/>
        <v>20911550.588343948</v>
      </c>
    </row>
    <row r="22" spans="1:15" ht="15.75" thickBot="1">
      <c r="A22" s="138"/>
      <c r="B22" s="122" t="s">
        <v>12</v>
      </c>
      <c r="C22" s="123"/>
      <c r="D22" s="114">
        <v>106.13</v>
      </c>
      <c r="E22" s="115">
        <f t="shared" si="3"/>
        <v>121.97520899999999</v>
      </c>
      <c r="F22" s="116">
        <f t="shared" si="4"/>
        <v>149.69636500000001</v>
      </c>
      <c r="G22" s="116">
        <f t="shared" si="5"/>
        <v>202.51726599999998</v>
      </c>
      <c r="H22" s="117">
        <f t="shared" si="8"/>
        <v>8473.977432296891</v>
      </c>
      <c r="I22" s="118">
        <f t="shared" si="0"/>
        <v>210.0644134540961</v>
      </c>
      <c r="J22" s="124">
        <f t="shared" si="9"/>
        <v>1033.8252467402208</v>
      </c>
      <c r="K22" s="119">
        <v>648</v>
      </c>
      <c r="L22" s="120">
        <f t="shared" si="1"/>
        <v>1285080.0249599998</v>
      </c>
      <c r="M22" s="120">
        <f t="shared" si="2"/>
        <v>41336741.04192</v>
      </c>
      <c r="N22" s="121">
        <f t="shared" si="6"/>
        <v>1050322.0672704803</v>
      </c>
      <c r="O22" s="121">
        <f t="shared" si="7"/>
        <v>21006441.34540961</v>
      </c>
    </row>
    <row r="23" spans="1:15" ht="15.75" thickBot="1">
      <c r="A23" s="138"/>
      <c r="B23" s="122" t="s">
        <v>11</v>
      </c>
      <c r="C23" s="123"/>
      <c r="D23" s="114">
        <v>106.12</v>
      </c>
      <c r="E23" s="115">
        <f t="shared" si="3"/>
        <v>121.963716</v>
      </c>
      <c r="F23" s="116">
        <f t="shared" si="4"/>
        <v>149.68226</v>
      </c>
      <c r="G23" s="116">
        <f t="shared" si="5"/>
        <v>202.498184</v>
      </c>
      <c r="H23" s="117">
        <f t="shared" si="8"/>
        <v>8463.610247408891</v>
      </c>
      <c r="I23" s="118">
        <f t="shared" si="0"/>
        <v>209.80741765370988</v>
      </c>
      <c r="J23" s="124">
        <f t="shared" si="9"/>
        <v>1032.560450183885</v>
      </c>
      <c r="K23" s="119">
        <v>648</v>
      </c>
      <c r="L23" s="120">
        <f t="shared" si="1"/>
        <v>1285080.0249599998</v>
      </c>
      <c r="M23" s="120">
        <f t="shared" si="2"/>
        <v>41336741.04192</v>
      </c>
      <c r="N23" s="121">
        <f t="shared" si="6"/>
        <v>1049037.0882685494</v>
      </c>
      <c r="O23" s="121">
        <f t="shared" si="7"/>
        <v>20980741.76537099</v>
      </c>
    </row>
    <row r="24" spans="1:15" ht="15.75" thickBot="1">
      <c r="A24" s="138"/>
      <c r="B24" s="122" t="s">
        <v>10</v>
      </c>
      <c r="C24" s="123"/>
      <c r="D24" s="114">
        <v>106.57</v>
      </c>
      <c r="E24" s="115">
        <f t="shared" si="3"/>
        <v>122.48090099999999</v>
      </c>
      <c r="F24" s="116">
        <f t="shared" si="4"/>
        <v>150.316985</v>
      </c>
      <c r="G24" s="116">
        <f t="shared" si="5"/>
        <v>203.35687399999998</v>
      </c>
      <c r="H24" s="117">
        <f t="shared" si="8"/>
        <v>8462.812771648278</v>
      </c>
      <c r="I24" s="118">
        <f t="shared" si="0"/>
        <v>209.78764874598792</v>
      </c>
      <c r="J24" s="124">
        <f t="shared" si="9"/>
        <v>1032.46315814109</v>
      </c>
      <c r="K24" s="119">
        <v>654</v>
      </c>
      <c r="L24" s="120">
        <f t="shared" si="1"/>
        <v>1296978.91408</v>
      </c>
      <c r="M24" s="120">
        <f t="shared" si="2"/>
        <v>41719488.64416</v>
      </c>
      <c r="N24" s="121">
        <f t="shared" si="6"/>
        <v>1048938.2437299397</v>
      </c>
      <c r="O24" s="121">
        <f t="shared" si="7"/>
        <v>20978764.874598794</v>
      </c>
    </row>
    <row r="25" spans="1:15" ht="15.75" thickBot="1">
      <c r="A25" s="138"/>
      <c r="B25" s="122" t="s">
        <v>9</v>
      </c>
      <c r="C25" s="123"/>
      <c r="D25" s="114">
        <v>106.44</v>
      </c>
      <c r="E25" s="115">
        <f t="shared" si="3"/>
        <v>122.331492</v>
      </c>
      <c r="F25" s="116">
        <f t="shared" si="4"/>
        <v>150.13362</v>
      </c>
      <c r="G25" s="116">
        <f t="shared" si="5"/>
        <v>203.10880799999998</v>
      </c>
      <c r="H25" s="117">
        <f t="shared" si="8"/>
        <v>8498.69918087596</v>
      </c>
      <c r="I25" s="118">
        <f t="shared" si="0"/>
        <v>210.6772495934784</v>
      </c>
      <c r="J25" s="124">
        <f t="shared" si="9"/>
        <v>1036.8413000668672</v>
      </c>
      <c r="K25" s="119">
        <v>654</v>
      </c>
      <c r="L25" s="120">
        <f t="shared" si="1"/>
        <v>1296978.91408</v>
      </c>
      <c r="M25" s="120">
        <f t="shared" si="2"/>
        <v>41719488.64416</v>
      </c>
      <c r="N25" s="121">
        <f t="shared" si="6"/>
        <v>1053386.247967392</v>
      </c>
      <c r="O25" s="121">
        <f t="shared" si="7"/>
        <v>21067724.959347844</v>
      </c>
    </row>
    <row r="26" spans="1:15" ht="15.75" thickBot="1">
      <c r="A26" s="138"/>
      <c r="B26" s="122" t="s">
        <v>8</v>
      </c>
      <c r="C26" s="123"/>
      <c r="D26" s="114">
        <v>106.54</v>
      </c>
      <c r="E26" s="115">
        <f t="shared" si="3"/>
        <v>122.44642200000001</v>
      </c>
      <c r="F26" s="116">
        <f t="shared" si="4"/>
        <v>150.27467000000001</v>
      </c>
      <c r="G26" s="116">
        <f t="shared" si="5"/>
        <v>203.299628</v>
      </c>
      <c r="H26" s="117">
        <f t="shared" si="8"/>
        <v>8488.331995987963</v>
      </c>
      <c r="I26" s="118">
        <f t="shared" si="0"/>
        <v>210.42025379309226</v>
      </c>
      <c r="J26" s="124">
        <f t="shared" si="9"/>
        <v>1035.5765035105314</v>
      </c>
      <c r="K26" s="119">
        <v>654</v>
      </c>
      <c r="L26" s="120">
        <f t="shared" si="1"/>
        <v>1296978.91408</v>
      </c>
      <c r="M26" s="120">
        <f t="shared" si="2"/>
        <v>41719488.64416</v>
      </c>
      <c r="N26" s="121">
        <f t="shared" si="6"/>
        <v>1052101.2689654613</v>
      </c>
      <c r="O26" s="121">
        <f t="shared" si="7"/>
        <v>21042025.379309226</v>
      </c>
    </row>
    <row r="27" spans="1:15" ht="15.75" thickBot="1">
      <c r="A27" s="138"/>
      <c r="B27" s="122" t="s">
        <v>7</v>
      </c>
      <c r="C27" s="123"/>
      <c r="D27" s="114">
        <v>107.1</v>
      </c>
      <c r="E27" s="115">
        <f t="shared" si="3"/>
        <v>123.09003</v>
      </c>
      <c r="F27" s="116">
        <f t="shared" si="4"/>
        <v>151.06455</v>
      </c>
      <c r="G27" s="116">
        <f t="shared" si="5"/>
        <v>204.36821999999998</v>
      </c>
      <c r="H27" s="117">
        <f t="shared" si="8"/>
        <v>8496.306753594115</v>
      </c>
      <c r="I27" s="118">
        <f t="shared" si="0"/>
        <v>210.61794287031242</v>
      </c>
      <c r="J27" s="124">
        <f t="shared" si="9"/>
        <v>1036.5494239384823</v>
      </c>
      <c r="K27" s="119">
        <v>654</v>
      </c>
      <c r="L27" s="120">
        <f t="shared" si="1"/>
        <v>1296978.91408</v>
      </c>
      <c r="M27" s="120">
        <f t="shared" si="2"/>
        <v>41719488.64416</v>
      </c>
      <c r="N27" s="121">
        <f t="shared" si="6"/>
        <v>1053089.714351562</v>
      </c>
      <c r="O27" s="121">
        <f t="shared" si="7"/>
        <v>21061794.28703124</v>
      </c>
    </row>
    <row r="28" spans="1:15" ht="15.75" thickBot="1">
      <c r="A28" s="138"/>
      <c r="B28" s="122" t="s">
        <v>6</v>
      </c>
      <c r="C28" s="123"/>
      <c r="D28" s="114">
        <v>108.1</v>
      </c>
      <c r="E28" s="115">
        <f t="shared" si="3"/>
        <v>124.23933</v>
      </c>
      <c r="F28" s="116">
        <f t="shared" si="4"/>
        <v>152.47505</v>
      </c>
      <c r="G28" s="116">
        <f t="shared" si="5"/>
        <v>206.27641999999997</v>
      </c>
      <c r="H28" s="117">
        <f t="shared" si="8"/>
        <v>8540.965396188565</v>
      </c>
      <c r="I28" s="118">
        <f t="shared" si="0"/>
        <v>211.72500170274506</v>
      </c>
      <c r="J28" s="124">
        <f t="shared" si="9"/>
        <v>1041.997778335005</v>
      </c>
      <c r="K28" s="119">
        <v>654</v>
      </c>
      <c r="L28" s="120">
        <f t="shared" si="1"/>
        <v>1296978.91408</v>
      </c>
      <c r="M28" s="120">
        <f t="shared" si="2"/>
        <v>41719488.64416</v>
      </c>
      <c r="N28" s="121">
        <f t="shared" si="6"/>
        <v>1058625.0085137251</v>
      </c>
      <c r="O28" s="121">
        <f t="shared" si="7"/>
        <v>21172500.170274504</v>
      </c>
    </row>
    <row r="29" spans="1:15" ht="15.75" thickBot="1">
      <c r="A29" s="139"/>
      <c r="B29" s="122" t="s">
        <v>5</v>
      </c>
      <c r="C29" s="123"/>
      <c r="D29" s="114">
        <v>108.4</v>
      </c>
      <c r="E29" s="115">
        <f t="shared" si="3"/>
        <v>124.58412</v>
      </c>
      <c r="F29" s="116">
        <f t="shared" si="4"/>
        <v>152.89820000000003</v>
      </c>
      <c r="G29" s="116">
        <f t="shared" si="5"/>
        <v>206.84888</v>
      </c>
      <c r="H29" s="117">
        <f t="shared" si="8"/>
        <v>8620.712972250083</v>
      </c>
      <c r="I29" s="118">
        <f t="shared" si="0"/>
        <v>213.70189247494622</v>
      </c>
      <c r="J29" s="124">
        <f t="shared" si="9"/>
        <v>1051.72698261451</v>
      </c>
      <c r="K29" s="119">
        <v>654</v>
      </c>
      <c r="L29" s="120">
        <f t="shared" si="1"/>
        <v>1296978.91408</v>
      </c>
      <c r="M29" s="120">
        <f t="shared" si="2"/>
        <v>41719488.64416</v>
      </c>
      <c r="N29" s="121">
        <f t="shared" si="6"/>
        <v>1068509.462374731</v>
      </c>
      <c r="O29" s="121">
        <f t="shared" si="7"/>
        <v>21370189.24749462</v>
      </c>
    </row>
    <row r="30" spans="1:15" ht="15.75" customHeight="1" thickBot="1">
      <c r="A30" s="137" t="s">
        <v>31</v>
      </c>
      <c r="B30" s="122" t="s">
        <v>16</v>
      </c>
      <c r="C30" s="123"/>
      <c r="D30" s="114">
        <v>108.84</v>
      </c>
      <c r="E30" s="115">
        <f t="shared" si="3"/>
        <v>125.08981200000001</v>
      </c>
      <c r="F30" s="116">
        <f t="shared" si="4"/>
        <v>153.51882</v>
      </c>
      <c r="G30" s="116">
        <f t="shared" si="5"/>
        <v>207.688488</v>
      </c>
      <c r="H30" s="117">
        <f t="shared" si="8"/>
        <v>8644.63724506854</v>
      </c>
      <c r="I30" s="118">
        <f t="shared" si="0"/>
        <v>214.2949597066066</v>
      </c>
      <c r="J30" s="124">
        <f t="shared" si="9"/>
        <v>1054.6457438983618</v>
      </c>
      <c r="K30" s="119">
        <v>665</v>
      </c>
      <c r="L30" s="120">
        <f t="shared" si="1"/>
        <v>1318793.5441333333</v>
      </c>
      <c r="M30" s="120">
        <f t="shared" si="2"/>
        <v>42421192.581599995</v>
      </c>
      <c r="N30" s="121">
        <f t="shared" si="6"/>
        <v>1071474.7985330329</v>
      </c>
      <c r="O30" s="121">
        <f t="shared" si="7"/>
        <v>21429495.970660657</v>
      </c>
    </row>
    <row r="31" spans="1:15" ht="15.75" thickBot="1">
      <c r="A31" s="138"/>
      <c r="B31" s="122" t="s">
        <v>15</v>
      </c>
      <c r="C31" s="123"/>
      <c r="D31" s="114">
        <v>109.62</v>
      </c>
      <c r="E31" s="115">
        <f t="shared" si="3"/>
        <v>125.986266</v>
      </c>
      <c r="F31" s="116">
        <f t="shared" si="4"/>
        <v>154.61901</v>
      </c>
      <c r="G31" s="116">
        <f t="shared" si="5"/>
        <v>209.176884</v>
      </c>
      <c r="H31" s="117">
        <f t="shared" si="8"/>
        <v>8679.726178535608</v>
      </c>
      <c r="I31" s="118">
        <f t="shared" si="0"/>
        <v>215.1647916463751</v>
      </c>
      <c r="J31" s="124">
        <f t="shared" si="9"/>
        <v>1058.926593781344</v>
      </c>
      <c r="K31" s="119">
        <v>665</v>
      </c>
      <c r="L31" s="120">
        <f t="shared" si="1"/>
        <v>1318793.5441333333</v>
      </c>
      <c r="M31" s="120">
        <f t="shared" si="2"/>
        <v>42421192.581599995</v>
      </c>
      <c r="N31" s="121">
        <f t="shared" si="6"/>
        <v>1075823.9582318754</v>
      </c>
      <c r="O31" s="121">
        <f t="shared" si="7"/>
        <v>21516479.16463751</v>
      </c>
    </row>
    <row r="32" spans="1:15" ht="15.75" thickBot="1">
      <c r="A32" s="138"/>
      <c r="B32" s="122" t="s">
        <v>14</v>
      </c>
      <c r="C32" s="123"/>
      <c r="D32" s="114">
        <v>110.42</v>
      </c>
      <c r="E32" s="115">
        <f t="shared" si="3"/>
        <v>126.905706</v>
      </c>
      <c r="F32" s="116">
        <f t="shared" si="4"/>
        <v>155.74741</v>
      </c>
      <c r="G32" s="116">
        <f t="shared" si="5"/>
        <v>210.703444</v>
      </c>
      <c r="H32" s="117">
        <f t="shared" si="8"/>
        <v>8741.929287863592</v>
      </c>
      <c r="I32" s="118">
        <f t="shared" si="0"/>
        <v>216.70676644869204</v>
      </c>
      <c r="J32" s="124">
        <f t="shared" si="9"/>
        <v>1066.5153731193582</v>
      </c>
      <c r="K32" s="119">
        <v>665</v>
      </c>
      <c r="L32" s="120">
        <f t="shared" si="1"/>
        <v>1318793.5441333333</v>
      </c>
      <c r="M32" s="120">
        <f t="shared" si="2"/>
        <v>42421192.581599995</v>
      </c>
      <c r="N32" s="121">
        <f t="shared" si="6"/>
        <v>1083533.83224346</v>
      </c>
      <c r="O32" s="121">
        <f t="shared" si="7"/>
        <v>21670676.644869197</v>
      </c>
    </row>
    <row r="33" spans="1:15" ht="15.75" thickBot="1">
      <c r="A33" s="138"/>
      <c r="B33" s="122" t="s">
        <v>13</v>
      </c>
      <c r="C33" s="123"/>
      <c r="D33" s="114">
        <v>110.67</v>
      </c>
      <c r="E33" s="115">
        <f t="shared" si="3"/>
        <v>127.193031</v>
      </c>
      <c r="F33" s="116">
        <f t="shared" si="4"/>
        <v>156.10003500000002</v>
      </c>
      <c r="G33" s="116">
        <f t="shared" si="5"/>
        <v>211.18049399999998</v>
      </c>
      <c r="H33" s="117">
        <f t="shared" si="8"/>
        <v>8805.727348712804</v>
      </c>
      <c r="I33" s="118">
        <f t="shared" si="0"/>
        <v>218.28827906645293</v>
      </c>
      <c r="J33" s="124">
        <f t="shared" si="9"/>
        <v>1074.2987365429622</v>
      </c>
      <c r="K33" s="119">
        <v>665</v>
      </c>
      <c r="L33" s="120">
        <f t="shared" si="1"/>
        <v>1318793.5441333333</v>
      </c>
      <c r="M33" s="120">
        <f t="shared" si="2"/>
        <v>42421192.581599995</v>
      </c>
      <c r="N33" s="121">
        <f t="shared" si="6"/>
        <v>1091441.3953322647</v>
      </c>
      <c r="O33" s="121">
        <f t="shared" si="7"/>
        <v>21828827.906645294</v>
      </c>
    </row>
    <row r="34" spans="1:15" ht="15.75" thickBot="1">
      <c r="A34" s="138"/>
      <c r="B34" s="122" t="s">
        <v>12</v>
      </c>
      <c r="C34" s="123"/>
      <c r="D34" s="114">
        <v>111.66</v>
      </c>
      <c r="E34" s="115">
        <f t="shared" si="3"/>
        <v>128.330838</v>
      </c>
      <c r="F34" s="116">
        <f t="shared" si="4"/>
        <v>157.49643</v>
      </c>
      <c r="G34" s="116">
        <f t="shared" si="5"/>
        <v>213.06961199999998</v>
      </c>
      <c r="H34" s="117">
        <f t="shared" si="8"/>
        <v>8825.664242728184</v>
      </c>
      <c r="I34" s="118">
        <f t="shared" si="0"/>
        <v>218.78250175950322</v>
      </c>
      <c r="J34" s="124">
        <f t="shared" si="9"/>
        <v>1076.7310376128385</v>
      </c>
      <c r="K34" s="119">
        <v>665</v>
      </c>
      <c r="L34" s="120">
        <f t="shared" si="1"/>
        <v>1318793.5441333333</v>
      </c>
      <c r="M34" s="120">
        <f t="shared" si="2"/>
        <v>42421192.581599995</v>
      </c>
      <c r="N34" s="121">
        <f t="shared" si="6"/>
        <v>1093912.508797516</v>
      </c>
      <c r="O34" s="121">
        <f t="shared" si="7"/>
        <v>21878250.175950322</v>
      </c>
    </row>
    <row r="35" spans="1:15" ht="15.75" thickBot="1">
      <c r="A35" s="138"/>
      <c r="B35" s="122" t="s">
        <v>11</v>
      </c>
      <c r="C35" s="123"/>
      <c r="D35" s="114">
        <v>112.28</v>
      </c>
      <c r="E35" s="115">
        <f t="shared" si="3"/>
        <v>129.043404</v>
      </c>
      <c r="F35" s="116">
        <f t="shared" si="4"/>
        <v>158.37094000000002</v>
      </c>
      <c r="G35" s="116">
        <f t="shared" si="5"/>
        <v>214.252696</v>
      </c>
      <c r="H35" s="117">
        <f t="shared" si="8"/>
        <v>8904.614343029085</v>
      </c>
      <c r="I35" s="118">
        <f t="shared" si="0"/>
        <v>220.73962362398234</v>
      </c>
      <c r="J35" s="124">
        <f t="shared" si="9"/>
        <v>1086.3629498495486</v>
      </c>
      <c r="K35" s="119">
        <v>665</v>
      </c>
      <c r="L35" s="120">
        <f t="shared" si="1"/>
        <v>1318793.5441333333</v>
      </c>
      <c r="M35" s="120">
        <f t="shared" si="2"/>
        <v>42421192.581599995</v>
      </c>
      <c r="N35" s="121">
        <f t="shared" si="6"/>
        <v>1103698.1181199118</v>
      </c>
      <c r="O35" s="121">
        <f t="shared" si="7"/>
        <v>22073962.362398237</v>
      </c>
    </row>
    <row r="36" spans="1:15" ht="15.75" thickBot="1">
      <c r="A36" s="138"/>
      <c r="B36" s="122" t="s">
        <v>10</v>
      </c>
      <c r="C36" s="123"/>
      <c r="D36" s="114">
        <v>112.87</v>
      </c>
      <c r="E36" s="115">
        <f t="shared" si="3"/>
        <v>129.72149100000001</v>
      </c>
      <c r="F36" s="116">
        <f t="shared" si="4"/>
        <v>159.203135</v>
      </c>
      <c r="G36" s="116">
        <f t="shared" si="5"/>
        <v>215.378534</v>
      </c>
      <c r="H36" s="117">
        <f t="shared" si="8"/>
        <v>8954.057840187228</v>
      </c>
      <c r="I36" s="118">
        <f t="shared" si="0"/>
        <v>221.9652959027471</v>
      </c>
      <c r="J36" s="124">
        <f t="shared" si="9"/>
        <v>1092.3950565028417</v>
      </c>
      <c r="K36" s="119">
        <v>692</v>
      </c>
      <c r="L36" s="120">
        <f t="shared" si="1"/>
        <v>1372338.5451733333</v>
      </c>
      <c r="M36" s="120">
        <f t="shared" si="2"/>
        <v>44143556.79168</v>
      </c>
      <c r="N36" s="121">
        <f t="shared" si="6"/>
        <v>1109826.4795137355</v>
      </c>
      <c r="O36" s="121">
        <f t="shared" si="7"/>
        <v>22196529.59027471</v>
      </c>
    </row>
    <row r="37" spans="1:15" ht="15.75" thickBot="1">
      <c r="A37" s="138"/>
      <c r="B37" s="122" t="s">
        <v>9</v>
      </c>
      <c r="C37" s="123"/>
      <c r="D37" s="114">
        <v>112.18</v>
      </c>
      <c r="E37" s="115">
        <f t="shared" si="3"/>
        <v>128.928474</v>
      </c>
      <c r="F37" s="116">
        <f t="shared" si="4"/>
        <v>158.22989</v>
      </c>
      <c r="G37" s="116">
        <f t="shared" si="5"/>
        <v>214.061876</v>
      </c>
      <c r="H37" s="117">
        <f t="shared" si="8"/>
        <v>9001.108910063524</v>
      </c>
      <c r="I37" s="118">
        <f t="shared" si="0"/>
        <v>223.1316614583458</v>
      </c>
      <c r="J37" s="124">
        <f t="shared" si="9"/>
        <v>1098.1352870277499</v>
      </c>
      <c r="K37" s="119">
        <v>692</v>
      </c>
      <c r="L37" s="120">
        <f t="shared" si="1"/>
        <v>1372338.5451733333</v>
      </c>
      <c r="M37" s="120">
        <f t="shared" si="2"/>
        <v>44143556.79168</v>
      </c>
      <c r="N37" s="121">
        <f t="shared" si="6"/>
        <v>1115658.307291729</v>
      </c>
      <c r="O37" s="121">
        <f t="shared" si="7"/>
        <v>22313166.14583458</v>
      </c>
    </row>
    <row r="38" spans="1:15" ht="15.75" thickBot="1">
      <c r="A38" s="138"/>
      <c r="B38" s="122" t="s">
        <v>8</v>
      </c>
      <c r="C38" s="123"/>
      <c r="D38" s="114">
        <v>112.36</v>
      </c>
      <c r="E38" s="115">
        <f t="shared" si="3"/>
        <v>129.135348</v>
      </c>
      <c r="F38" s="116">
        <f t="shared" si="4"/>
        <v>158.48378</v>
      </c>
      <c r="G38" s="116">
        <f t="shared" si="5"/>
        <v>214.405352</v>
      </c>
      <c r="H38" s="117">
        <f t="shared" si="8"/>
        <v>8946.083082581077</v>
      </c>
      <c r="I38" s="118">
        <f t="shared" si="0"/>
        <v>221.76760682552703</v>
      </c>
      <c r="J38" s="124">
        <f t="shared" si="9"/>
        <v>1091.4221360748913</v>
      </c>
      <c r="K38" s="119">
        <v>692</v>
      </c>
      <c r="L38" s="120">
        <f t="shared" si="1"/>
        <v>1372338.5451733333</v>
      </c>
      <c r="M38" s="120">
        <f t="shared" si="2"/>
        <v>44143556.79168</v>
      </c>
      <c r="N38" s="121">
        <f t="shared" si="6"/>
        <v>1108838.0341276352</v>
      </c>
      <c r="O38" s="121">
        <f t="shared" si="7"/>
        <v>22176760.6825527</v>
      </c>
    </row>
    <row r="39" spans="1:15" ht="15.75" thickBot="1">
      <c r="A39" s="138"/>
      <c r="B39" s="122" t="s">
        <v>7</v>
      </c>
      <c r="C39" s="123"/>
      <c r="D39" s="114">
        <v>112.16</v>
      </c>
      <c r="E39" s="115">
        <f t="shared" si="3"/>
        <v>128.905488</v>
      </c>
      <c r="F39" s="116">
        <f t="shared" si="4"/>
        <v>158.20168</v>
      </c>
      <c r="G39" s="116">
        <f t="shared" si="5"/>
        <v>214.023712</v>
      </c>
      <c r="H39" s="117">
        <f t="shared" si="8"/>
        <v>8960.43764627215</v>
      </c>
      <c r="I39" s="118">
        <f t="shared" si="0"/>
        <v>222.1234471645232</v>
      </c>
      <c r="J39" s="124">
        <f t="shared" si="9"/>
        <v>1093.1733928452022</v>
      </c>
      <c r="K39" s="119">
        <v>692</v>
      </c>
      <c r="L39" s="120">
        <f t="shared" si="1"/>
        <v>1372338.5451733333</v>
      </c>
      <c r="M39" s="120">
        <f t="shared" si="2"/>
        <v>44143556.79168</v>
      </c>
      <c r="N39" s="121">
        <f t="shared" si="6"/>
        <v>1110617.235822616</v>
      </c>
      <c r="O39" s="121">
        <f t="shared" si="7"/>
        <v>22212344.716452315</v>
      </c>
    </row>
    <row r="40" spans="1:15" ht="15.75" thickBot="1">
      <c r="A40" s="138"/>
      <c r="B40" s="122" t="s">
        <v>6</v>
      </c>
      <c r="C40" s="123"/>
      <c r="D40" s="114">
        <v>111.49</v>
      </c>
      <c r="E40" s="115">
        <f t="shared" si="3"/>
        <v>128.135457</v>
      </c>
      <c r="F40" s="116">
        <f t="shared" si="4"/>
        <v>157.256645</v>
      </c>
      <c r="G40" s="116">
        <f t="shared" si="5"/>
        <v>212.74521799999997</v>
      </c>
      <c r="H40" s="117">
        <f t="shared" si="8"/>
        <v>8944.488131059847</v>
      </c>
      <c r="I40" s="118">
        <f t="shared" si="0"/>
        <v>221.72806901008298</v>
      </c>
      <c r="J40" s="124">
        <f t="shared" si="9"/>
        <v>1091.2275519893012</v>
      </c>
      <c r="K40" s="119">
        <v>692</v>
      </c>
      <c r="L40" s="120">
        <f t="shared" si="1"/>
        <v>1372338.5451733333</v>
      </c>
      <c r="M40" s="120">
        <f t="shared" si="2"/>
        <v>44143556.79168</v>
      </c>
      <c r="N40" s="121">
        <f t="shared" si="6"/>
        <v>1108640.3450504148</v>
      </c>
      <c r="O40" s="121">
        <f t="shared" si="7"/>
        <v>22172806.901008297</v>
      </c>
    </row>
    <row r="41" spans="1:15" ht="15.75" thickBot="1">
      <c r="A41" s="139"/>
      <c r="B41" s="122" t="s">
        <v>5</v>
      </c>
      <c r="C41" s="123"/>
      <c r="D41" s="114">
        <v>111.25</v>
      </c>
      <c r="E41" s="115">
        <f t="shared" si="3"/>
        <v>127.859625</v>
      </c>
      <c r="F41" s="116">
        <f t="shared" si="4"/>
        <v>156.918125</v>
      </c>
      <c r="G41" s="116">
        <f t="shared" si="5"/>
        <v>212.28725</v>
      </c>
      <c r="H41" s="117">
        <f t="shared" si="8"/>
        <v>8891.057255098627</v>
      </c>
      <c r="I41" s="118">
        <f t="shared" si="0"/>
        <v>220.40355219270813</v>
      </c>
      <c r="J41" s="124">
        <f t="shared" si="9"/>
        <v>1084.7089851220326</v>
      </c>
      <c r="K41" s="119">
        <v>692</v>
      </c>
      <c r="L41" s="120">
        <f t="shared" si="1"/>
        <v>1372338.5451733333</v>
      </c>
      <c r="M41" s="120">
        <f t="shared" si="2"/>
        <v>44143556.79168</v>
      </c>
      <c r="N41" s="121">
        <f t="shared" si="6"/>
        <v>1102017.7609635408</v>
      </c>
      <c r="O41" s="121">
        <f t="shared" si="7"/>
        <v>22040355.219270814</v>
      </c>
    </row>
    <row r="42" spans="1:15" ht="15.75" thickBot="1">
      <c r="A42" s="137" t="s">
        <v>32</v>
      </c>
      <c r="B42" s="122" t="s">
        <v>16</v>
      </c>
      <c r="C42" s="123"/>
      <c r="D42" s="114">
        <v>111.36</v>
      </c>
      <c r="E42" s="115">
        <f t="shared" si="3"/>
        <v>127.986048</v>
      </c>
      <c r="F42" s="116">
        <f t="shared" si="4"/>
        <v>157.07328</v>
      </c>
      <c r="G42" s="116">
        <f t="shared" si="5"/>
        <v>212.497152</v>
      </c>
      <c r="H42" s="117">
        <f t="shared" si="8"/>
        <v>8871.917836843864</v>
      </c>
      <c r="I42" s="118">
        <f t="shared" si="0"/>
        <v>219.92909840737988</v>
      </c>
      <c r="J42" s="124">
        <f t="shared" si="9"/>
        <v>1082.3739760949516</v>
      </c>
      <c r="K42" s="119">
        <v>695</v>
      </c>
      <c r="L42" s="120">
        <f t="shared" si="1"/>
        <v>1378287.9897333332</v>
      </c>
      <c r="M42" s="120">
        <f t="shared" si="2"/>
        <v>44334930.5928</v>
      </c>
      <c r="N42" s="121">
        <f t="shared" si="6"/>
        <v>1099645.4920368996</v>
      </c>
      <c r="O42" s="121">
        <f t="shared" si="7"/>
        <v>21992909.840737987</v>
      </c>
    </row>
    <row r="43" spans="1:15" ht="15.75" thickBot="1">
      <c r="A43" s="138"/>
      <c r="B43" s="122" t="s">
        <v>15</v>
      </c>
      <c r="C43" s="123"/>
      <c r="D43" s="114">
        <v>111.74</v>
      </c>
      <c r="E43" s="115">
        <f t="shared" si="3"/>
        <v>128.42278199999998</v>
      </c>
      <c r="F43" s="116">
        <f t="shared" si="4"/>
        <v>157.60927</v>
      </c>
      <c r="G43" s="116">
        <f t="shared" si="5"/>
        <v>213.22226799999999</v>
      </c>
      <c r="H43" s="117">
        <f t="shared" si="8"/>
        <v>8880.690070210632</v>
      </c>
      <c r="I43" s="118">
        <f t="shared" si="0"/>
        <v>220.14655639232205</v>
      </c>
      <c r="J43" s="124">
        <f t="shared" si="9"/>
        <v>1083.444188565697</v>
      </c>
      <c r="K43" s="119">
        <v>695</v>
      </c>
      <c r="L43" s="120">
        <f t="shared" si="1"/>
        <v>1378287.9897333332</v>
      </c>
      <c r="M43" s="120">
        <f t="shared" si="2"/>
        <v>44334930.5928</v>
      </c>
      <c r="N43" s="121">
        <f t="shared" si="6"/>
        <v>1100732.78196161</v>
      </c>
      <c r="O43" s="121">
        <f t="shared" si="7"/>
        <v>22014655.6392322</v>
      </c>
    </row>
    <row r="44" spans="1:15" ht="15.75" thickBot="1">
      <c r="A44" s="138"/>
      <c r="B44" s="122" t="s">
        <v>14</v>
      </c>
      <c r="C44" s="123"/>
      <c r="D44" s="114">
        <v>111.1</v>
      </c>
      <c r="E44" s="115">
        <f t="shared" si="3"/>
        <v>127.68722999999999</v>
      </c>
      <c r="F44" s="116">
        <f t="shared" si="4"/>
        <v>156.70655</v>
      </c>
      <c r="G44" s="116">
        <f t="shared" si="5"/>
        <v>212.00101999999998</v>
      </c>
      <c r="H44" s="117">
        <f t="shared" si="8"/>
        <v>8910.994149114007</v>
      </c>
      <c r="I44" s="118">
        <f t="shared" si="0"/>
        <v>220.89777488575845</v>
      </c>
      <c r="J44" s="124">
        <f t="shared" si="9"/>
        <v>1087.141286191909</v>
      </c>
      <c r="K44" s="119">
        <v>695</v>
      </c>
      <c r="L44" s="120">
        <f t="shared" si="1"/>
        <v>1378287.9897333332</v>
      </c>
      <c r="M44" s="120">
        <f t="shared" si="2"/>
        <v>44334930.5928</v>
      </c>
      <c r="N44" s="121">
        <f t="shared" si="6"/>
        <v>1104488.8744287922</v>
      </c>
      <c r="O44" s="121">
        <f t="shared" si="7"/>
        <v>22089777.488575846</v>
      </c>
    </row>
    <row r="45" spans="1:15" ht="15.75" thickBot="1">
      <c r="A45" s="138"/>
      <c r="B45" s="122" t="s">
        <v>13</v>
      </c>
      <c r="C45" s="123"/>
      <c r="D45" s="114">
        <v>111.33</v>
      </c>
      <c r="E45" s="115">
        <f t="shared" si="3"/>
        <v>127.95156899999999</v>
      </c>
      <c r="F45" s="116">
        <f t="shared" si="4"/>
        <v>157.030965</v>
      </c>
      <c r="G45" s="116">
        <f t="shared" si="5"/>
        <v>212.43990599999998</v>
      </c>
      <c r="H45" s="117">
        <f t="shared" si="8"/>
        <v>8859.955700434635</v>
      </c>
      <c r="I45" s="118">
        <f t="shared" si="0"/>
        <v>219.6325647915497</v>
      </c>
      <c r="J45" s="124">
        <f t="shared" si="9"/>
        <v>1080.9145954530256</v>
      </c>
      <c r="K45" s="119">
        <v>695</v>
      </c>
      <c r="L45" s="120">
        <f t="shared" si="1"/>
        <v>1378287.9897333332</v>
      </c>
      <c r="M45" s="120">
        <f t="shared" si="2"/>
        <v>44334930.5928</v>
      </c>
      <c r="N45" s="121">
        <f t="shared" si="6"/>
        <v>1098162.8239577487</v>
      </c>
      <c r="O45" s="121">
        <f t="shared" si="7"/>
        <v>21963256.47915497</v>
      </c>
    </row>
    <row r="46" spans="1:15" ht="15.75" thickBot="1">
      <c r="A46" s="138"/>
      <c r="B46" s="122" t="s">
        <v>12</v>
      </c>
      <c r="C46" s="123"/>
      <c r="D46" s="114">
        <v>111.25</v>
      </c>
      <c r="E46" s="115">
        <f t="shared" si="3"/>
        <v>127.859625</v>
      </c>
      <c r="F46" s="116">
        <f t="shared" si="4"/>
        <v>156.918125</v>
      </c>
      <c r="G46" s="116">
        <f t="shared" si="5"/>
        <v>212.28725</v>
      </c>
      <c r="H46" s="117">
        <f t="shared" si="8"/>
        <v>8878.297642928785</v>
      </c>
      <c r="I46" s="118">
        <f t="shared" si="0"/>
        <v>220.08724966915597</v>
      </c>
      <c r="J46" s="124">
        <f t="shared" si="9"/>
        <v>1083.1523124373118</v>
      </c>
      <c r="K46" s="119">
        <v>695</v>
      </c>
      <c r="L46" s="120">
        <f t="shared" si="1"/>
        <v>1378287.9897333332</v>
      </c>
      <c r="M46" s="120">
        <f t="shared" si="2"/>
        <v>44334930.5928</v>
      </c>
      <c r="N46" s="121">
        <f t="shared" si="6"/>
        <v>1100436.24834578</v>
      </c>
      <c r="O46" s="121">
        <f t="shared" si="7"/>
        <v>22008724.966915596</v>
      </c>
    </row>
    <row r="47" spans="1:15" ht="15.75" thickBot="1">
      <c r="A47" s="138"/>
      <c r="B47" s="122" t="s">
        <v>11</v>
      </c>
      <c r="C47" s="123"/>
      <c r="D47" s="114">
        <v>111.04</v>
      </c>
      <c r="E47" s="115">
        <f t="shared" si="3"/>
        <v>127.618272</v>
      </c>
      <c r="F47" s="116">
        <f t="shared" si="4"/>
        <v>156.62192000000002</v>
      </c>
      <c r="G47" s="116">
        <f t="shared" si="5"/>
        <v>211.886528</v>
      </c>
      <c r="H47" s="117">
        <f t="shared" si="8"/>
        <v>8871.917836843864</v>
      </c>
      <c r="I47" s="118">
        <f t="shared" si="0"/>
        <v>219.92909840737988</v>
      </c>
      <c r="J47" s="124">
        <f t="shared" si="9"/>
        <v>1082.3739760949516</v>
      </c>
      <c r="K47" s="119">
        <v>695</v>
      </c>
      <c r="L47" s="120">
        <f t="shared" si="1"/>
        <v>1378287.9897333332</v>
      </c>
      <c r="M47" s="120">
        <f t="shared" si="2"/>
        <v>44334930.5928</v>
      </c>
      <c r="N47" s="121">
        <f t="shared" si="6"/>
        <v>1099645.4920368996</v>
      </c>
      <c r="O47" s="121">
        <f t="shared" si="7"/>
        <v>21992909.840737987</v>
      </c>
    </row>
    <row r="48" spans="1:15" ht="15.75" thickBot="1">
      <c r="A48" s="138"/>
      <c r="B48" s="122" t="s">
        <v>10</v>
      </c>
      <c r="C48" s="123"/>
      <c r="D48" s="114">
        <v>110.97</v>
      </c>
      <c r="E48" s="115">
        <f t="shared" si="3"/>
        <v>127.537821</v>
      </c>
      <c r="F48" s="116">
        <f t="shared" si="4"/>
        <v>156.523185</v>
      </c>
      <c r="G48" s="116">
        <f t="shared" si="5"/>
        <v>211.752954</v>
      </c>
      <c r="H48" s="117">
        <f t="shared" si="8"/>
        <v>8855.170845870945</v>
      </c>
      <c r="I48" s="118">
        <f t="shared" si="0"/>
        <v>219.51395134521763</v>
      </c>
      <c r="J48" s="124">
        <f t="shared" si="9"/>
        <v>1080.3308431962555</v>
      </c>
      <c r="K48" s="119">
        <v>684</v>
      </c>
      <c r="L48" s="120">
        <f t="shared" si="1"/>
        <v>1356473.35968</v>
      </c>
      <c r="M48" s="120">
        <f t="shared" si="2"/>
        <v>43633226.65536</v>
      </c>
      <c r="N48" s="121">
        <f t="shared" si="6"/>
        <v>1097569.7567260882</v>
      </c>
      <c r="O48" s="121">
        <f t="shared" si="7"/>
        <v>21951395.134521767</v>
      </c>
    </row>
    <row r="49" spans="1:15" ht="15.75" thickBot="1">
      <c r="A49" s="138"/>
      <c r="B49" s="122" t="s">
        <v>9</v>
      </c>
      <c r="C49" s="123"/>
      <c r="D49" s="114">
        <v>111.31</v>
      </c>
      <c r="E49" s="115">
        <f t="shared" si="3"/>
        <v>127.928583</v>
      </c>
      <c r="F49" s="116">
        <f t="shared" si="4"/>
        <v>157.002755</v>
      </c>
      <c r="G49" s="116">
        <f t="shared" si="5"/>
        <v>212.40174199999998</v>
      </c>
      <c r="H49" s="117">
        <f t="shared" si="8"/>
        <v>8849.58851554664</v>
      </c>
      <c r="I49" s="118">
        <f t="shared" si="0"/>
        <v>219.3755689911636</v>
      </c>
      <c r="J49" s="124">
        <f t="shared" si="9"/>
        <v>1079.64979889669</v>
      </c>
      <c r="K49" s="119">
        <v>684</v>
      </c>
      <c r="L49" s="120">
        <f t="shared" si="1"/>
        <v>1356473.35968</v>
      </c>
      <c r="M49" s="120">
        <f t="shared" si="2"/>
        <v>43633226.65536</v>
      </c>
      <c r="N49" s="121">
        <f t="shared" si="6"/>
        <v>1096877.8449558178</v>
      </c>
      <c r="O49" s="121">
        <f t="shared" si="7"/>
        <v>21937556.899116356</v>
      </c>
    </row>
    <row r="50" spans="1:15" ht="15.75" thickBot="1">
      <c r="A50" s="138"/>
      <c r="B50" s="122" t="s">
        <v>8</v>
      </c>
      <c r="C50" s="123"/>
      <c r="D50" s="114">
        <v>111.02</v>
      </c>
      <c r="E50" s="115">
        <f t="shared" si="3"/>
        <v>127.59528599999999</v>
      </c>
      <c r="F50" s="116">
        <f t="shared" si="4"/>
        <v>156.59371000000002</v>
      </c>
      <c r="G50" s="116">
        <f t="shared" si="5"/>
        <v>211.84836399999998</v>
      </c>
      <c r="H50" s="117">
        <f t="shared" si="8"/>
        <v>8876.702691407556</v>
      </c>
      <c r="I50" s="118">
        <f t="shared" si="0"/>
        <v>220.04771185371197</v>
      </c>
      <c r="J50" s="124">
        <f t="shared" si="9"/>
        <v>1082.9577283517217</v>
      </c>
      <c r="K50" s="119">
        <v>684</v>
      </c>
      <c r="L50" s="120">
        <f t="shared" si="1"/>
        <v>1356473.35968</v>
      </c>
      <c r="M50" s="120">
        <f t="shared" si="2"/>
        <v>43633226.65536</v>
      </c>
      <c r="N50" s="121">
        <f t="shared" si="6"/>
        <v>1100238.5592685598</v>
      </c>
      <c r="O50" s="121">
        <f t="shared" si="7"/>
        <v>22004771.185371194</v>
      </c>
    </row>
    <row r="51" spans="1:15" ht="15.75" thickBot="1">
      <c r="A51" s="138"/>
      <c r="B51" s="122" t="s">
        <v>7</v>
      </c>
      <c r="C51" s="123"/>
      <c r="D51" s="114">
        <v>111.07</v>
      </c>
      <c r="E51" s="115">
        <f t="shared" si="3"/>
        <v>127.652751</v>
      </c>
      <c r="F51" s="116">
        <f t="shared" si="4"/>
        <v>156.664235</v>
      </c>
      <c r="G51" s="116">
        <f t="shared" si="5"/>
        <v>211.94377399999996</v>
      </c>
      <c r="H51" s="117">
        <f t="shared" si="8"/>
        <v>8853.575894349715</v>
      </c>
      <c r="I51" s="118">
        <f t="shared" si="0"/>
        <v>219.4744135297736</v>
      </c>
      <c r="J51" s="124">
        <f t="shared" si="9"/>
        <v>1080.1362591106652</v>
      </c>
      <c r="K51" s="119">
        <v>684</v>
      </c>
      <c r="L51" s="120">
        <f t="shared" si="1"/>
        <v>1356473.35968</v>
      </c>
      <c r="M51" s="120">
        <f t="shared" si="2"/>
        <v>43633226.65536</v>
      </c>
      <c r="N51" s="121">
        <f t="shared" si="6"/>
        <v>1097372.067648868</v>
      </c>
      <c r="O51" s="121">
        <f t="shared" si="7"/>
        <v>21947441.35297736</v>
      </c>
    </row>
    <row r="52" spans="1:15" ht="15.75" thickBot="1">
      <c r="A52" s="138"/>
      <c r="B52" s="122" t="s">
        <v>6</v>
      </c>
      <c r="C52" s="123"/>
      <c r="D52" s="114">
        <v>111.36</v>
      </c>
      <c r="E52" s="115">
        <f t="shared" si="3"/>
        <v>127.986048</v>
      </c>
      <c r="F52" s="116">
        <f t="shared" si="4"/>
        <v>157.07328</v>
      </c>
      <c r="G52" s="116">
        <f t="shared" si="5"/>
        <v>212.497152</v>
      </c>
      <c r="H52" s="117">
        <f t="shared" si="8"/>
        <v>8857.563273152791</v>
      </c>
      <c r="I52" s="118">
        <f t="shared" si="0"/>
        <v>219.5732580683837</v>
      </c>
      <c r="J52" s="124">
        <f t="shared" si="9"/>
        <v>1080.6227193246405</v>
      </c>
      <c r="K52" s="119">
        <v>684</v>
      </c>
      <c r="L52" s="120">
        <f t="shared" si="1"/>
        <v>1356473.35968</v>
      </c>
      <c r="M52" s="120">
        <f t="shared" si="2"/>
        <v>43633226.65536</v>
      </c>
      <c r="N52" s="121">
        <f t="shared" si="6"/>
        <v>1097866.2903419181</v>
      </c>
      <c r="O52" s="121">
        <f t="shared" si="7"/>
        <v>21957325.806838363</v>
      </c>
    </row>
    <row r="53" spans="1:15" ht="15.75" thickBot="1">
      <c r="A53" s="139"/>
      <c r="B53" s="122" t="s">
        <v>5</v>
      </c>
      <c r="C53" s="123"/>
      <c r="D53" s="114">
        <v>111.54</v>
      </c>
      <c r="E53" s="115">
        <f t="shared" si="3"/>
        <v>128.192922</v>
      </c>
      <c r="F53" s="116">
        <f t="shared" si="4"/>
        <v>157.32717000000002</v>
      </c>
      <c r="G53" s="116">
        <f t="shared" si="5"/>
        <v>212.840628</v>
      </c>
      <c r="H53" s="117">
        <f t="shared" si="8"/>
        <v>8880.690070210632</v>
      </c>
      <c r="I53" s="118">
        <f t="shared" si="0"/>
        <v>220.14655639232205</v>
      </c>
      <c r="J53" s="124">
        <f t="shared" si="9"/>
        <v>1083.444188565697</v>
      </c>
      <c r="K53" s="119">
        <v>684</v>
      </c>
      <c r="L53" s="120">
        <f t="shared" si="1"/>
        <v>1356473.35968</v>
      </c>
      <c r="M53" s="120">
        <f t="shared" si="2"/>
        <v>43633226.65536</v>
      </c>
      <c r="N53" s="121">
        <f t="shared" si="6"/>
        <v>1100732.78196161</v>
      </c>
      <c r="O53" s="121">
        <f t="shared" si="7"/>
        <v>22014655.6392322</v>
      </c>
    </row>
    <row r="54" spans="1:15" ht="15.75" thickBot="1">
      <c r="A54" s="137" t="s">
        <v>33</v>
      </c>
      <c r="B54" s="122" t="s">
        <v>16</v>
      </c>
      <c r="C54" s="123"/>
      <c r="D54" s="114">
        <v>112.05</v>
      </c>
      <c r="E54" s="115">
        <f t="shared" si="3"/>
        <v>128.779065</v>
      </c>
      <c r="F54" s="116">
        <f t="shared" si="4"/>
        <v>158.046525</v>
      </c>
      <c r="G54" s="116">
        <f t="shared" si="5"/>
        <v>213.81381</v>
      </c>
      <c r="H54" s="117">
        <f t="shared" si="8"/>
        <v>8895.044633901705</v>
      </c>
      <c r="I54" s="118">
        <f t="shared" si="0"/>
        <v>220.50239673131824</v>
      </c>
      <c r="J54" s="124">
        <f t="shared" si="9"/>
        <v>1085.195445336008</v>
      </c>
      <c r="K54" s="119">
        <v>670</v>
      </c>
      <c r="L54" s="120">
        <f t="shared" si="1"/>
        <v>1328709.2850666665</v>
      </c>
      <c r="M54" s="120">
        <f t="shared" si="2"/>
        <v>42740148.9168</v>
      </c>
      <c r="N54" s="121">
        <f t="shared" si="6"/>
        <v>1102511.9836565913</v>
      </c>
      <c r="O54" s="121">
        <f t="shared" si="7"/>
        <v>22050239.673131827</v>
      </c>
    </row>
    <row r="55" spans="1:15" ht="15.75" thickBot="1">
      <c r="A55" s="138"/>
      <c r="B55" s="122" t="s">
        <v>15</v>
      </c>
      <c r="C55" s="123"/>
      <c r="D55" s="114">
        <v>112.52</v>
      </c>
      <c r="E55" s="115">
        <f t="shared" si="3"/>
        <v>129.319236</v>
      </c>
      <c r="F55" s="116">
        <f t="shared" si="4"/>
        <v>158.70946</v>
      </c>
      <c r="G55" s="116">
        <f t="shared" si="5"/>
        <v>214.71066399999998</v>
      </c>
      <c r="H55" s="117">
        <f t="shared" si="8"/>
        <v>8935.71589769308</v>
      </c>
      <c r="I55" s="118">
        <f t="shared" si="0"/>
        <v>221.5106110251409</v>
      </c>
      <c r="J55" s="124">
        <f t="shared" si="9"/>
        <v>1090.1573395185555</v>
      </c>
      <c r="K55" s="119">
        <v>670</v>
      </c>
      <c r="L55" s="120">
        <f t="shared" si="1"/>
        <v>1328709.2850666665</v>
      </c>
      <c r="M55" s="120">
        <f t="shared" si="2"/>
        <v>42740148.9168</v>
      </c>
      <c r="N55" s="121">
        <f t="shared" si="6"/>
        <v>1107553.055125704</v>
      </c>
      <c r="O55" s="121">
        <f t="shared" si="7"/>
        <v>22151061.10251408</v>
      </c>
    </row>
    <row r="56" spans="1:15" ht="15.75" thickBot="1">
      <c r="A56" s="138"/>
      <c r="B56" s="122" t="s">
        <v>14</v>
      </c>
      <c r="C56" s="123"/>
      <c r="D56" s="114">
        <v>112.94</v>
      </c>
      <c r="E56" s="115">
        <f t="shared" si="3"/>
        <v>129.801942</v>
      </c>
      <c r="F56" s="116">
        <f t="shared" si="4"/>
        <v>159.30187</v>
      </c>
      <c r="G56" s="116">
        <f t="shared" si="5"/>
        <v>215.51210799999998</v>
      </c>
      <c r="H56" s="117">
        <f t="shared" si="8"/>
        <v>8973.197258441991</v>
      </c>
      <c r="I56" s="118">
        <f t="shared" si="0"/>
        <v>222.43974968807535</v>
      </c>
      <c r="J56" s="124">
        <f t="shared" si="9"/>
        <v>1094.730065529923</v>
      </c>
      <c r="K56" s="119">
        <v>670</v>
      </c>
      <c r="L56" s="120">
        <f t="shared" si="1"/>
        <v>1328709.2850666665</v>
      </c>
      <c r="M56" s="120">
        <f t="shared" si="2"/>
        <v>42740148.9168</v>
      </c>
      <c r="N56" s="121">
        <f t="shared" si="6"/>
        <v>1112198.7484403767</v>
      </c>
      <c r="O56" s="121">
        <f t="shared" si="7"/>
        <v>22243974.968807537</v>
      </c>
    </row>
    <row r="57" spans="1:15" ht="15.75" thickBot="1">
      <c r="A57" s="138"/>
      <c r="B57" s="122" t="s">
        <v>13</v>
      </c>
      <c r="C57" s="123"/>
      <c r="D57" s="114">
        <v>113.33</v>
      </c>
      <c r="E57" s="115">
        <f t="shared" si="3"/>
        <v>130.250169</v>
      </c>
      <c r="F57" s="116">
        <f t="shared" si="4"/>
        <v>159.851965</v>
      </c>
      <c r="G57" s="116">
        <f t="shared" si="5"/>
        <v>216.256306</v>
      </c>
      <c r="H57" s="117">
        <f t="shared" si="8"/>
        <v>9006.691240387829</v>
      </c>
      <c r="I57" s="118">
        <f t="shared" si="0"/>
        <v>223.27004381239985</v>
      </c>
      <c r="J57" s="124">
        <f t="shared" si="9"/>
        <v>1098.8163313273153</v>
      </c>
      <c r="K57" s="119">
        <v>670</v>
      </c>
      <c r="L57" s="120">
        <f t="shared" si="1"/>
        <v>1328709.2850666665</v>
      </c>
      <c r="M57" s="120">
        <f t="shared" si="2"/>
        <v>42740148.9168</v>
      </c>
      <c r="N57" s="121">
        <f t="shared" si="6"/>
        <v>1116350.2190619993</v>
      </c>
      <c r="O57" s="121">
        <f t="shared" si="7"/>
        <v>22327004.381239984</v>
      </c>
    </row>
    <row r="58" spans="1:15" ht="15.75" thickBot="1">
      <c r="A58" s="138"/>
      <c r="B58" s="122" t="s">
        <v>12</v>
      </c>
      <c r="C58" s="123"/>
      <c r="D58" s="114">
        <v>113.78</v>
      </c>
      <c r="E58" s="115">
        <f t="shared" si="3"/>
        <v>130.767354</v>
      </c>
      <c r="F58" s="116">
        <f t="shared" si="4"/>
        <v>160.48669</v>
      </c>
      <c r="G58" s="116">
        <f t="shared" si="5"/>
        <v>217.114996</v>
      </c>
      <c r="H58" s="117">
        <f t="shared" si="8"/>
        <v>9037.792795051822</v>
      </c>
      <c r="I58" s="118">
        <f t="shared" si="0"/>
        <v>224.04103121355834</v>
      </c>
      <c r="J58" s="124">
        <f t="shared" si="9"/>
        <v>1102.6107209963222</v>
      </c>
      <c r="K58" s="119">
        <v>670</v>
      </c>
      <c r="L58" s="120">
        <f t="shared" si="1"/>
        <v>1328709.2850666665</v>
      </c>
      <c r="M58" s="120">
        <f t="shared" si="2"/>
        <v>42740148.9168</v>
      </c>
      <c r="N58" s="121">
        <f t="shared" si="6"/>
        <v>1120205.1560677916</v>
      </c>
      <c r="O58" s="121">
        <f t="shared" si="7"/>
        <v>22404103.12135583</v>
      </c>
    </row>
    <row r="59" spans="1:15" ht="15.75" thickBot="1">
      <c r="A59" s="138"/>
      <c r="B59" s="122" t="s">
        <v>11</v>
      </c>
      <c r="C59" s="123"/>
      <c r="D59" s="114">
        <v>113.77</v>
      </c>
      <c r="E59" s="115">
        <f t="shared" si="3"/>
        <v>130.75586099999998</v>
      </c>
      <c r="F59" s="116">
        <f t="shared" si="4"/>
        <v>160.472585</v>
      </c>
      <c r="G59" s="116">
        <f t="shared" si="5"/>
        <v>217.095914</v>
      </c>
      <c r="H59" s="117">
        <f t="shared" si="8"/>
        <v>9073.679204279504</v>
      </c>
      <c r="I59" s="118">
        <f t="shared" si="0"/>
        <v>224.93063206104884</v>
      </c>
      <c r="J59" s="124">
        <f t="shared" si="9"/>
        <v>1106.9888629220995</v>
      </c>
      <c r="K59" s="119">
        <v>670</v>
      </c>
      <c r="L59" s="120">
        <f t="shared" si="1"/>
        <v>1328709.2850666665</v>
      </c>
      <c r="M59" s="120">
        <f t="shared" si="2"/>
        <v>42740148.9168</v>
      </c>
      <c r="N59" s="121">
        <f t="shared" si="6"/>
        <v>1124653.1603052441</v>
      </c>
      <c r="O59" s="121">
        <f t="shared" si="7"/>
        <v>22493063.206104882</v>
      </c>
    </row>
    <row r="60" spans="1:15" ht="15.75" thickBot="1">
      <c r="A60" s="138"/>
      <c r="B60" s="122" t="s">
        <v>10</v>
      </c>
      <c r="C60" s="123"/>
      <c r="D60" s="114">
        <v>113.82</v>
      </c>
      <c r="E60" s="115">
        <f t="shared" si="3"/>
        <v>130.813326</v>
      </c>
      <c r="F60" s="116">
        <f t="shared" si="4"/>
        <v>160.54311</v>
      </c>
      <c r="G60" s="116">
        <f t="shared" si="5"/>
        <v>217.19132399999998</v>
      </c>
      <c r="H60" s="117">
        <f t="shared" si="8"/>
        <v>9072.88172851889</v>
      </c>
      <c r="I60" s="118">
        <f t="shared" si="0"/>
        <v>224.91086315332686</v>
      </c>
      <c r="J60" s="124">
        <f t="shared" si="9"/>
        <v>1106.8915708793045</v>
      </c>
      <c r="K60" s="119">
        <v>673</v>
      </c>
      <c r="L60" s="120">
        <f t="shared" si="1"/>
        <v>1334658.7296266665</v>
      </c>
      <c r="M60" s="120">
        <f t="shared" si="2"/>
        <v>42931522.71792</v>
      </c>
      <c r="N60" s="121">
        <f t="shared" si="6"/>
        <v>1124554.3157666342</v>
      </c>
      <c r="O60" s="121">
        <f t="shared" si="7"/>
        <v>22491086.315332685</v>
      </c>
    </row>
    <row r="61" spans="1:15" ht="15.75" thickBot="1">
      <c r="A61" s="138"/>
      <c r="B61" s="122" t="s">
        <v>9</v>
      </c>
      <c r="C61" s="123"/>
      <c r="D61" s="114">
        <v>113.89</v>
      </c>
      <c r="E61" s="115">
        <f t="shared" si="3"/>
        <v>130.893777</v>
      </c>
      <c r="F61" s="116">
        <f t="shared" si="4"/>
        <v>160.64184500000002</v>
      </c>
      <c r="G61" s="116">
        <f t="shared" si="5"/>
        <v>217.324898</v>
      </c>
      <c r="H61" s="117">
        <f t="shared" si="8"/>
        <v>9076.869107321965</v>
      </c>
      <c r="I61" s="118">
        <f t="shared" si="0"/>
        <v>225.00970769193688</v>
      </c>
      <c r="J61" s="124">
        <f t="shared" si="9"/>
        <v>1107.3780310932798</v>
      </c>
      <c r="K61" s="119">
        <v>673</v>
      </c>
      <c r="L61" s="120">
        <f t="shared" si="1"/>
        <v>1334658.7296266665</v>
      </c>
      <c r="M61" s="120">
        <f t="shared" si="2"/>
        <v>42931522.71792</v>
      </c>
      <c r="N61" s="121">
        <f t="shared" si="6"/>
        <v>1125048.5384596845</v>
      </c>
      <c r="O61" s="121">
        <f t="shared" si="7"/>
        <v>22500970.76919369</v>
      </c>
    </row>
    <row r="62" spans="1:15" ht="15.75" thickBot="1">
      <c r="A62" s="138"/>
      <c r="B62" s="122" t="s">
        <v>8</v>
      </c>
      <c r="C62" s="123"/>
      <c r="D62" s="114">
        <v>114.25</v>
      </c>
      <c r="E62" s="115">
        <f t="shared" si="3"/>
        <v>131.307525</v>
      </c>
      <c r="F62" s="116">
        <f t="shared" si="4"/>
        <v>161.14962500000001</v>
      </c>
      <c r="G62" s="116">
        <f t="shared" si="5"/>
        <v>218.01184999999998</v>
      </c>
      <c r="H62" s="117">
        <f t="shared" si="8"/>
        <v>9082.451437646272</v>
      </c>
      <c r="I62" s="118">
        <f t="shared" si="0"/>
        <v>225.14809004599098</v>
      </c>
      <c r="J62" s="124">
        <f t="shared" si="9"/>
        <v>1108.0590753928452</v>
      </c>
      <c r="K62" s="119">
        <v>673</v>
      </c>
      <c r="L62" s="120">
        <f t="shared" si="1"/>
        <v>1334658.7296266665</v>
      </c>
      <c r="M62" s="120">
        <f t="shared" si="2"/>
        <v>42931522.71792</v>
      </c>
      <c r="N62" s="121">
        <f t="shared" si="6"/>
        <v>1125740.450229955</v>
      </c>
      <c r="O62" s="121">
        <f t="shared" si="7"/>
        <v>22514809.004599098</v>
      </c>
    </row>
    <row r="63" spans="1:15" ht="15.75" thickBot="1">
      <c r="A63" s="138"/>
      <c r="B63" s="122" t="s">
        <v>7</v>
      </c>
      <c r="C63" s="123"/>
      <c r="D63" s="114">
        <v>114.41</v>
      </c>
      <c r="E63" s="115">
        <f t="shared" si="3"/>
        <v>131.491413</v>
      </c>
      <c r="F63" s="116">
        <f t="shared" si="4"/>
        <v>161.375305</v>
      </c>
      <c r="G63" s="116">
        <f t="shared" si="5"/>
        <v>218.31716199999997</v>
      </c>
      <c r="H63" s="117">
        <f t="shared" si="8"/>
        <v>9111.160565028418</v>
      </c>
      <c r="I63" s="118">
        <f t="shared" si="0"/>
        <v>225.85977072398342</v>
      </c>
      <c r="J63" s="124">
        <f t="shared" si="9"/>
        <v>1111.561588933467</v>
      </c>
      <c r="K63" s="119">
        <v>673</v>
      </c>
      <c r="L63" s="120">
        <f t="shared" si="1"/>
        <v>1334658.7296266665</v>
      </c>
      <c r="M63" s="120">
        <f t="shared" si="2"/>
        <v>42931522.71792</v>
      </c>
      <c r="N63" s="121">
        <f t="shared" si="6"/>
        <v>1129298.853619917</v>
      </c>
      <c r="O63" s="121">
        <f t="shared" si="7"/>
        <v>22585977.07239834</v>
      </c>
    </row>
    <row r="64" spans="1:15" ht="15.75" thickBot="1">
      <c r="A64" s="138"/>
      <c r="B64" s="122" t="s">
        <v>6</v>
      </c>
      <c r="C64" s="123"/>
      <c r="D64" s="114">
        <v>114.55</v>
      </c>
      <c r="E64" s="115">
        <f t="shared" si="3"/>
        <v>131.652315</v>
      </c>
      <c r="F64" s="116">
        <f t="shared" si="4"/>
        <v>161.572775</v>
      </c>
      <c r="G64" s="116">
        <f t="shared" si="5"/>
        <v>218.58431</v>
      </c>
      <c r="H64" s="117">
        <f t="shared" si="8"/>
        <v>9123.92017719826</v>
      </c>
      <c r="I64" s="118">
        <f t="shared" si="0"/>
        <v>226.17607324753558</v>
      </c>
      <c r="J64" s="124">
        <f t="shared" si="9"/>
        <v>1113.1182616181877</v>
      </c>
      <c r="K64" s="119">
        <v>673</v>
      </c>
      <c r="L64" s="120">
        <f t="shared" si="1"/>
        <v>1334658.7296266665</v>
      </c>
      <c r="M64" s="120">
        <f t="shared" si="2"/>
        <v>42931522.71792</v>
      </c>
      <c r="N64" s="121">
        <f t="shared" si="6"/>
        <v>1130880.3662376779</v>
      </c>
      <c r="O64" s="121">
        <f t="shared" si="7"/>
        <v>22617607.324753553</v>
      </c>
    </row>
    <row r="65" spans="1:15" ht="15.75" thickBot="1">
      <c r="A65" s="139"/>
      <c r="B65" s="122" t="s">
        <v>5</v>
      </c>
      <c r="C65" s="123"/>
      <c r="D65" s="114">
        <v>115</v>
      </c>
      <c r="E65" s="115">
        <f t="shared" si="3"/>
        <v>132.1695</v>
      </c>
      <c r="F65" s="116">
        <f t="shared" si="4"/>
        <v>162.2075</v>
      </c>
      <c r="G65" s="116">
        <f t="shared" si="5"/>
        <v>219.44299999999998</v>
      </c>
      <c r="H65" s="117">
        <f t="shared" si="8"/>
        <v>9135.084837846875</v>
      </c>
      <c r="I65" s="118">
        <f t="shared" si="0"/>
        <v>226.4528379556438</v>
      </c>
      <c r="J65" s="124">
        <f t="shared" si="9"/>
        <v>1114.4803502173186</v>
      </c>
      <c r="K65" s="119">
        <v>673</v>
      </c>
      <c r="L65" s="120">
        <f t="shared" si="1"/>
        <v>1334658.7296266665</v>
      </c>
      <c r="M65" s="120">
        <f t="shared" si="2"/>
        <v>42931522.71792</v>
      </c>
      <c r="N65" s="121">
        <f t="shared" si="6"/>
        <v>1132264.1897782187</v>
      </c>
      <c r="O65" s="121">
        <f t="shared" si="7"/>
        <v>22645283.795564372</v>
      </c>
    </row>
    <row r="66" spans="1:15" ht="15.75" thickBot="1">
      <c r="A66" s="137" t="s">
        <v>38</v>
      </c>
      <c r="B66" s="122" t="s">
        <v>16</v>
      </c>
      <c r="C66" s="123"/>
      <c r="D66" s="114">
        <v>115.66</v>
      </c>
      <c r="E66" s="115">
        <f t="shared" si="3"/>
        <v>132.928038</v>
      </c>
      <c r="F66" s="116">
        <f t="shared" si="4"/>
        <v>163.13843</v>
      </c>
      <c r="G66" s="116">
        <f t="shared" si="5"/>
        <v>220.70241199999998</v>
      </c>
      <c r="H66" s="117">
        <f t="shared" si="8"/>
        <v>9170.971247074556</v>
      </c>
      <c r="I66" s="118">
        <f t="shared" si="0"/>
        <v>227.34243880313429</v>
      </c>
      <c r="J66" s="124">
        <f t="shared" si="9"/>
        <v>1118.8584921430959</v>
      </c>
      <c r="K66" s="119">
        <v>690</v>
      </c>
      <c r="L66" s="120">
        <f t="shared" si="1"/>
        <v>1368372.2488</v>
      </c>
      <c r="M66" s="120">
        <f t="shared" si="2"/>
        <v>44015974.2576</v>
      </c>
      <c r="N66" s="121">
        <f t="shared" si="6"/>
        <v>1136712.1940156713</v>
      </c>
      <c r="O66" s="121">
        <f t="shared" si="7"/>
        <v>22734243.880313426</v>
      </c>
    </row>
    <row r="67" spans="1:15" ht="15.75" thickBot="1">
      <c r="A67" s="138"/>
      <c r="B67" s="122" t="s">
        <v>15</v>
      </c>
      <c r="C67" s="123"/>
      <c r="D67" s="114">
        <v>116.33</v>
      </c>
      <c r="E67" s="115">
        <f t="shared" si="3"/>
        <v>133.698069</v>
      </c>
      <c r="F67" s="116">
        <f t="shared" si="4"/>
        <v>164.08346500000002</v>
      </c>
      <c r="G67" s="116">
        <f t="shared" si="5"/>
        <v>221.98090599999998</v>
      </c>
      <c r="H67" s="117">
        <f t="shared" si="8"/>
        <v>9223.604647275157</v>
      </c>
      <c r="I67" s="118">
        <f t="shared" si="0"/>
        <v>228.647186712787</v>
      </c>
      <c r="J67" s="124">
        <f t="shared" si="9"/>
        <v>1125.2797669675692</v>
      </c>
      <c r="K67" s="119">
        <v>690</v>
      </c>
      <c r="L67" s="120">
        <f t="shared" si="1"/>
        <v>1368372.2488</v>
      </c>
      <c r="M67" s="120">
        <f t="shared" si="2"/>
        <v>44015974.2576</v>
      </c>
      <c r="N67" s="121">
        <f t="shared" si="6"/>
        <v>1143235.9335639353</v>
      </c>
      <c r="O67" s="121">
        <f t="shared" si="7"/>
        <v>22864718.6712787</v>
      </c>
    </row>
    <row r="68" spans="1:15" ht="15.75" thickBot="1">
      <c r="A68" s="138"/>
      <c r="B68" s="122" t="s">
        <v>14</v>
      </c>
      <c r="C68" s="123"/>
      <c r="D68" s="114">
        <v>116.91</v>
      </c>
      <c r="E68" s="115">
        <f t="shared" si="3"/>
        <v>134.364663</v>
      </c>
      <c r="F68" s="116">
        <f t="shared" si="4"/>
        <v>164.901555</v>
      </c>
      <c r="G68" s="116">
        <f t="shared" si="5"/>
        <v>223.087662</v>
      </c>
      <c r="H68" s="117">
        <f t="shared" si="8"/>
        <v>9277.035523236375</v>
      </c>
      <c r="I68" s="118">
        <f t="shared" si="0"/>
        <v>229.97170353016182</v>
      </c>
      <c r="J68" s="124">
        <f t="shared" si="9"/>
        <v>1131.7983338348376</v>
      </c>
      <c r="K68" s="119">
        <v>690</v>
      </c>
      <c r="L68" s="120">
        <f t="shared" si="1"/>
        <v>1368372.2488</v>
      </c>
      <c r="M68" s="120">
        <f t="shared" si="2"/>
        <v>44015974.2576</v>
      </c>
      <c r="N68" s="121">
        <f t="shared" si="6"/>
        <v>1149858.5176508091</v>
      </c>
      <c r="O68" s="121">
        <f t="shared" si="7"/>
        <v>22997170.35301618</v>
      </c>
    </row>
    <row r="69" spans="1:15" ht="15.75" thickBot="1">
      <c r="A69" s="138"/>
      <c r="B69" s="122" t="s">
        <v>13</v>
      </c>
      <c r="C69" s="123"/>
      <c r="D69" s="114">
        <v>117.2</v>
      </c>
      <c r="E69" s="115">
        <f t="shared" si="3"/>
        <v>134.69796</v>
      </c>
      <c r="F69" s="116">
        <f t="shared" si="4"/>
        <v>165.31060000000002</v>
      </c>
      <c r="G69" s="116">
        <f t="shared" si="5"/>
        <v>223.64104</v>
      </c>
      <c r="H69" s="117">
        <f t="shared" si="8"/>
        <v>9323.289117352057</v>
      </c>
      <c r="I69" s="118">
        <f t="shared" si="0"/>
        <v>231.11830017803854</v>
      </c>
      <c r="J69" s="124">
        <f t="shared" si="9"/>
        <v>1137.4412723169507</v>
      </c>
      <c r="K69" s="119">
        <v>690</v>
      </c>
      <c r="L69" s="120">
        <f t="shared" si="1"/>
        <v>1368372.2488</v>
      </c>
      <c r="M69" s="120">
        <f t="shared" si="2"/>
        <v>44015974.2576</v>
      </c>
      <c r="N69" s="121">
        <f t="shared" si="6"/>
        <v>1155591.5008901923</v>
      </c>
      <c r="O69" s="121">
        <f t="shared" si="7"/>
        <v>23111830.01780385</v>
      </c>
    </row>
    <row r="70" spans="1:15" ht="15.75" thickBot="1">
      <c r="A70" s="138"/>
      <c r="B70" s="122" t="s">
        <v>12</v>
      </c>
      <c r="C70" s="123"/>
      <c r="D70" s="114">
        <v>117.59</v>
      </c>
      <c r="E70" s="115">
        <f t="shared" si="3"/>
        <v>135.146187</v>
      </c>
      <c r="F70" s="116">
        <f t="shared" si="4"/>
        <v>165.86069500000002</v>
      </c>
      <c r="G70" s="116">
        <f t="shared" si="5"/>
        <v>224.385238</v>
      </c>
      <c r="H70" s="117">
        <f t="shared" si="8"/>
        <v>9346.415914409896</v>
      </c>
      <c r="I70" s="118">
        <f aca="true" t="shared" si="10" ref="I70:I89">H70/40.3399</f>
        <v>231.69159850197684</v>
      </c>
      <c r="J70" s="124">
        <f t="shared" si="9"/>
        <v>1140.2627415580073</v>
      </c>
      <c r="K70" s="119">
        <v>690</v>
      </c>
      <c r="L70" s="120">
        <f t="shared" si="1"/>
        <v>1368372.2488</v>
      </c>
      <c r="M70" s="120">
        <f t="shared" si="2"/>
        <v>44015974.2576</v>
      </c>
      <c r="N70" s="121">
        <f t="shared" si="6"/>
        <v>1158457.9925098843</v>
      </c>
      <c r="O70" s="121">
        <f t="shared" si="7"/>
        <v>23169159.850197684</v>
      </c>
    </row>
    <row r="71" spans="1:15" ht="15.75" thickBot="1">
      <c r="A71" s="138"/>
      <c r="B71" s="122" t="s">
        <v>11</v>
      </c>
      <c r="C71" s="123"/>
      <c r="D71" s="114">
        <v>117.95</v>
      </c>
      <c r="E71" s="115">
        <f t="shared" si="3"/>
        <v>135.559935</v>
      </c>
      <c r="F71" s="116">
        <f t="shared" si="4"/>
        <v>166.36847500000002</v>
      </c>
      <c r="G71" s="116">
        <f t="shared" si="5"/>
        <v>225.07219</v>
      </c>
      <c r="H71" s="117">
        <f t="shared" si="8"/>
        <v>9377.517469073888</v>
      </c>
      <c r="I71" s="118">
        <f t="shared" si="10"/>
        <v>232.4625859031353</v>
      </c>
      <c r="J71" s="124">
        <f t="shared" si="9"/>
        <v>1144.0571312270145</v>
      </c>
      <c r="K71" s="119">
        <v>690</v>
      </c>
      <c r="L71" s="120">
        <f aca="true" t="shared" si="11" ref="L71:L113">743680.57/375*K71</f>
        <v>1368372.2488</v>
      </c>
      <c r="M71" s="120">
        <f aca="true" t="shared" si="12" ref="M71:M113">23921725.14/375*K71</f>
        <v>44015974.2576</v>
      </c>
      <c r="N71" s="121">
        <f t="shared" si="6"/>
        <v>1162312.9295156763</v>
      </c>
      <c r="O71" s="121">
        <f t="shared" si="7"/>
        <v>23246258.590313528</v>
      </c>
    </row>
    <row r="72" spans="1:15" ht="15.75" thickBot="1">
      <c r="A72" s="138"/>
      <c r="B72" s="122" t="s">
        <v>10</v>
      </c>
      <c r="C72" s="123"/>
      <c r="D72" s="114">
        <v>118.09</v>
      </c>
      <c r="E72" s="115">
        <f aca="true" t="shared" si="13" ref="E72:E101">$D72*1.1493</f>
        <v>135.720837</v>
      </c>
      <c r="F72" s="116">
        <f aca="true" t="shared" si="14" ref="F72:F101">$D72*1.4105</f>
        <v>166.56594500000003</v>
      </c>
      <c r="G72" s="116">
        <f aca="true" t="shared" si="15" ref="G72:G101">$D72*1.9082</f>
        <v>225.339338</v>
      </c>
      <c r="H72" s="117">
        <f t="shared" si="8"/>
        <v>9406.226596456034</v>
      </c>
      <c r="I72" s="118">
        <f t="shared" si="10"/>
        <v>233.1742665811277</v>
      </c>
      <c r="J72" s="124">
        <f t="shared" si="9"/>
        <v>1147.5596447676362</v>
      </c>
      <c r="K72" s="119">
        <v>694</v>
      </c>
      <c r="L72" s="120">
        <f t="shared" si="11"/>
        <v>1376304.8415466666</v>
      </c>
      <c r="M72" s="120">
        <f t="shared" si="12"/>
        <v>44271139.32576</v>
      </c>
      <c r="N72" s="121">
        <f aca="true" t="shared" si="16" ref="N72:N135">25000000/40.3399*$G71/119.64</f>
        <v>1165871.3329056385</v>
      </c>
      <c r="O72" s="121">
        <f aca="true" t="shared" si="17" ref="O72:O135">500000000/40.3399*$G71/119.64</f>
        <v>23317426.65811277</v>
      </c>
    </row>
    <row r="73" spans="1:15" ht="15.75" thickBot="1">
      <c r="A73" s="138"/>
      <c r="B73" s="122" t="s">
        <v>9</v>
      </c>
      <c r="C73" s="123"/>
      <c r="D73" s="114">
        <v>117.99</v>
      </c>
      <c r="E73" s="115">
        <f t="shared" si="13"/>
        <v>135.605907</v>
      </c>
      <c r="F73" s="116">
        <f t="shared" si="14"/>
        <v>166.424895</v>
      </c>
      <c r="G73" s="116">
        <f t="shared" si="15"/>
        <v>225.14851799999997</v>
      </c>
      <c r="H73" s="117">
        <f>5000*$G72/119.64</f>
        <v>9417.391257104648</v>
      </c>
      <c r="I73" s="118">
        <f t="shared" si="10"/>
        <v>233.4510312892359</v>
      </c>
      <c r="J73" s="124">
        <f>610/119.64*G72</f>
        <v>1148.921733366767</v>
      </c>
      <c r="K73" s="119">
        <v>694</v>
      </c>
      <c r="L73" s="120">
        <f t="shared" si="11"/>
        <v>1376304.8415466666</v>
      </c>
      <c r="M73" s="120">
        <f t="shared" si="12"/>
        <v>44271139.32576</v>
      </c>
      <c r="N73" s="121">
        <f t="shared" si="16"/>
        <v>1167255.1564461796</v>
      </c>
      <c r="O73" s="121">
        <f t="shared" si="17"/>
        <v>23345103.128923588</v>
      </c>
    </row>
    <row r="74" spans="1:15" ht="15.75" thickBot="1">
      <c r="A74" s="138"/>
      <c r="B74" s="122" t="s">
        <v>8</v>
      </c>
      <c r="C74" s="123"/>
      <c r="D74" s="114">
        <v>118.31</v>
      </c>
      <c r="E74" s="115">
        <f t="shared" si="13"/>
        <v>135.973683</v>
      </c>
      <c r="F74" s="116">
        <f t="shared" si="14"/>
        <v>166.87625500000001</v>
      </c>
      <c r="G74" s="116">
        <f t="shared" si="15"/>
        <v>225.759142</v>
      </c>
      <c r="H74" s="117">
        <f>5000*$G73/119.64</f>
        <v>9409.416499498495</v>
      </c>
      <c r="I74" s="118">
        <f t="shared" si="10"/>
        <v>233.25334221201578</v>
      </c>
      <c r="J74" s="124">
        <f>610/119.64*G73</f>
        <v>1147.9488129388162</v>
      </c>
      <c r="K74" s="119">
        <v>694</v>
      </c>
      <c r="L74" s="120">
        <f t="shared" si="11"/>
        <v>1376304.8415466666</v>
      </c>
      <c r="M74" s="120">
        <f t="shared" si="12"/>
        <v>44271139.32576</v>
      </c>
      <c r="N74" s="121">
        <f t="shared" si="16"/>
        <v>1166266.7110600788</v>
      </c>
      <c r="O74" s="121">
        <f t="shared" si="17"/>
        <v>23325334.221201576</v>
      </c>
    </row>
    <row r="75" spans="1:15" ht="15.75" thickBot="1">
      <c r="A75" s="138"/>
      <c r="B75" s="122" t="s">
        <v>7</v>
      </c>
      <c r="C75" s="123"/>
      <c r="D75" s="114">
        <v>118.49</v>
      </c>
      <c r="E75" s="115">
        <f t="shared" si="13"/>
        <v>136.180557</v>
      </c>
      <c r="F75" s="116">
        <f t="shared" si="14"/>
        <v>167.130145</v>
      </c>
      <c r="G75" s="116">
        <f t="shared" si="15"/>
        <v>226.10261799999998</v>
      </c>
      <c r="H75" s="117">
        <f>5000*$G74/119.64</f>
        <v>9434.935723838182</v>
      </c>
      <c r="I75" s="118">
        <f t="shared" si="10"/>
        <v>233.88594725912017</v>
      </c>
      <c r="J75" s="124">
        <f>610/119.64*G74</f>
        <v>1151.0621583082582</v>
      </c>
      <c r="K75" s="119">
        <v>694</v>
      </c>
      <c r="L75" s="120">
        <f t="shared" si="11"/>
        <v>1376304.8415466666</v>
      </c>
      <c r="M75" s="120">
        <f t="shared" si="12"/>
        <v>44271139.32576</v>
      </c>
      <c r="N75" s="121">
        <f t="shared" si="16"/>
        <v>1169429.7362956007</v>
      </c>
      <c r="O75" s="121">
        <f t="shared" si="17"/>
        <v>23388594.725912016</v>
      </c>
    </row>
    <row r="76" spans="1:15" ht="15.75" thickBot="1">
      <c r="A76" s="138"/>
      <c r="B76" s="122" t="s">
        <v>6</v>
      </c>
      <c r="C76" s="123"/>
      <c r="D76" s="114">
        <v>118.96</v>
      </c>
      <c r="E76" s="115">
        <f t="shared" si="13"/>
        <v>136.72072799999998</v>
      </c>
      <c r="F76" s="116">
        <f t="shared" si="14"/>
        <v>167.79308</v>
      </c>
      <c r="G76" s="116">
        <f t="shared" si="15"/>
        <v>226.99947199999997</v>
      </c>
      <c r="H76" s="117">
        <f>5000*$G75/119.64</f>
        <v>9449.290287529253</v>
      </c>
      <c r="I76" s="118">
        <f t="shared" si="10"/>
        <v>234.24178759811633</v>
      </c>
      <c r="J76" s="124">
        <f>610/119.64*G75</f>
        <v>1152.813415078569</v>
      </c>
      <c r="K76" s="119">
        <v>694</v>
      </c>
      <c r="L76" s="120">
        <f t="shared" si="11"/>
        <v>1376304.8415466666</v>
      </c>
      <c r="M76" s="120">
        <f t="shared" si="12"/>
        <v>44271139.32576</v>
      </c>
      <c r="N76" s="121">
        <f t="shared" si="16"/>
        <v>1171208.9379905816</v>
      </c>
      <c r="O76" s="121">
        <f t="shared" si="17"/>
        <v>23424178.759811636</v>
      </c>
    </row>
    <row r="77" spans="1:15" ht="15.75" thickBot="1">
      <c r="A77" s="139"/>
      <c r="B77" s="122" t="s">
        <v>5</v>
      </c>
      <c r="C77" s="123"/>
      <c r="D77" s="114">
        <v>119.01</v>
      </c>
      <c r="E77" s="115">
        <f t="shared" si="13"/>
        <v>136.77819300000002</v>
      </c>
      <c r="F77" s="116">
        <f t="shared" si="14"/>
        <v>167.863605</v>
      </c>
      <c r="G77" s="116">
        <f t="shared" si="15"/>
        <v>227.09488199999998</v>
      </c>
      <c r="H77" s="117">
        <f>5000*$G76/119.64</f>
        <v>9486.771648278167</v>
      </c>
      <c r="I77" s="118">
        <f t="shared" si="10"/>
        <v>235.1709262610509</v>
      </c>
      <c r="J77" s="124">
        <f>610/119.64*G76</f>
        <v>1157.3861410899362</v>
      </c>
      <c r="K77" s="119">
        <v>694</v>
      </c>
      <c r="L77" s="120">
        <f t="shared" si="11"/>
        <v>1376304.8415466666</v>
      </c>
      <c r="M77" s="120">
        <f t="shared" si="12"/>
        <v>44271139.32576</v>
      </c>
      <c r="N77" s="121">
        <f t="shared" si="16"/>
        <v>1175854.6313052543</v>
      </c>
      <c r="O77" s="121">
        <f t="shared" si="17"/>
        <v>23517092.626105085</v>
      </c>
    </row>
    <row r="78" spans="1:15" ht="15.75" thickBot="1">
      <c r="A78" s="137" t="s">
        <v>39</v>
      </c>
      <c r="B78" s="122" t="s">
        <v>16</v>
      </c>
      <c r="C78" s="123"/>
      <c r="D78" s="114">
        <v>119.88</v>
      </c>
      <c r="E78" s="115">
        <f t="shared" si="13"/>
        <v>137.778084</v>
      </c>
      <c r="F78" s="116">
        <f t="shared" si="14"/>
        <v>169.09074</v>
      </c>
      <c r="G78" s="116">
        <f t="shared" si="15"/>
        <v>228.75501599999998</v>
      </c>
      <c r="H78" s="117">
        <f aca="true" t="shared" si="18" ref="H78:H101">5000*$G77/119.64</f>
        <v>9490.759027081243</v>
      </c>
      <c r="I78" s="118">
        <f t="shared" si="10"/>
        <v>235.26977079966096</v>
      </c>
      <c r="J78" s="124">
        <f aca="true" t="shared" si="19" ref="J78:J89">610/119.64*G77</f>
        <v>1157.8726013039118</v>
      </c>
      <c r="K78" s="119">
        <v>705</v>
      </c>
      <c r="L78" s="120">
        <f t="shared" si="11"/>
        <v>1398119.4715999998</v>
      </c>
      <c r="M78" s="120">
        <f t="shared" si="12"/>
        <v>44972843.2632</v>
      </c>
      <c r="N78" s="121">
        <f t="shared" si="16"/>
        <v>1176348.8539983046</v>
      </c>
      <c r="O78" s="121">
        <f t="shared" si="17"/>
        <v>23526977.079966094</v>
      </c>
    </row>
    <row r="79" spans="1:15" ht="15.75" thickBot="1">
      <c r="A79" s="138"/>
      <c r="B79" s="122" t="s">
        <v>15</v>
      </c>
      <c r="C79" s="123"/>
      <c r="D79" s="114">
        <v>120.59</v>
      </c>
      <c r="E79" s="115">
        <f t="shared" si="13"/>
        <v>138.594087</v>
      </c>
      <c r="F79" s="116">
        <f t="shared" si="14"/>
        <v>170.092195</v>
      </c>
      <c r="G79" s="116">
        <f t="shared" si="15"/>
        <v>230.109838</v>
      </c>
      <c r="H79" s="117">
        <f t="shared" si="18"/>
        <v>9560.139418254763</v>
      </c>
      <c r="I79" s="118">
        <f t="shared" si="10"/>
        <v>236.98966577147596</v>
      </c>
      <c r="J79" s="124">
        <f t="shared" si="19"/>
        <v>1166.3370090270812</v>
      </c>
      <c r="K79" s="119">
        <v>705</v>
      </c>
      <c r="L79" s="120">
        <f t="shared" si="11"/>
        <v>1398119.4715999998</v>
      </c>
      <c r="M79" s="120">
        <f t="shared" si="12"/>
        <v>44972843.2632</v>
      </c>
      <c r="N79" s="121">
        <f t="shared" si="16"/>
        <v>1184948.32885738</v>
      </c>
      <c r="O79" s="121">
        <f t="shared" si="17"/>
        <v>23698966.577147596</v>
      </c>
    </row>
    <row r="80" spans="1:15" ht="15.75" thickBot="1">
      <c r="A80" s="138"/>
      <c r="B80" s="122" t="s">
        <v>14</v>
      </c>
      <c r="C80" s="123"/>
      <c r="D80" s="114">
        <v>120.85</v>
      </c>
      <c r="E80" s="115">
        <f t="shared" si="13"/>
        <v>138.89290499999998</v>
      </c>
      <c r="F80" s="116">
        <f t="shared" si="14"/>
        <v>170.458925</v>
      </c>
      <c r="G80" s="116">
        <f t="shared" si="15"/>
        <v>230.60596999999999</v>
      </c>
      <c r="H80" s="117">
        <f t="shared" si="18"/>
        <v>9616.760197258442</v>
      </c>
      <c r="I80" s="118">
        <f t="shared" si="10"/>
        <v>238.3932582197388</v>
      </c>
      <c r="J80" s="124">
        <f t="shared" si="19"/>
        <v>1173.2447440655299</v>
      </c>
      <c r="K80" s="119">
        <v>705</v>
      </c>
      <c r="L80" s="120">
        <f t="shared" si="11"/>
        <v>1398119.4715999998</v>
      </c>
      <c r="M80" s="120">
        <f t="shared" si="12"/>
        <v>44972843.2632</v>
      </c>
      <c r="N80" s="121">
        <f t="shared" si="16"/>
        <v>1191966.2910986939</v>
      </c>
      <c r="O80" s="121">
        <f t="shared" si="17"/>
        <v>23839325.82197388</v>
      </c>
    </row>
    <row r="81" spans="1:15" ht="15.75" thickBot="1">
      <c r="A81" s="138"/>
      <c r="B81" s="122" t="s">
        <v>13</v>
      </c>
      <c r="C81" s="123"/>
      <c r="D81" s="114">
        <v>120.93</v>
      </c>
      <c r="E81" s="115">
        <f t="shared" si="13"/>
        <v>138.984849</v>
      </c>
      <c r="F81" s="116">
        <f t="shared" si="14"/>
        <v>170.57176500000003</v>
      </c>
      <c r="G81" s="116">
        <f t="shared" si="15"/>
        <v>230.758626</v>
      </c>
      <c r="H81" s="117">
        <f t="shared" si="18"/>
        <v>9637.494567034435</v>
      </c>
      <c r="I81" s="118">
        <f t="shared" si="10"/>
        <v>238.90724982051108</v>
      </c>
      <c r="J81" s="124">
        <f t="shared" si="19"/>
        <v>1175.7743371782012</v>
      </c>
      <c r="K81" s="119">
        <v>705</v>
      </c>
      <c r="L81" s="120">
        <f t="shared" si="11"/>
        <v>1398119.4715999998</v>
      </c>
      <c r="M81" s="120">
        <f t="shared" si="12"/>
        <v>44972843.2632</v>
      </c>
      <c r="N81" s="121">
        <f t="shared" si="16"/>
        <v>1194536.2491025554</v>
      </c>
      <c r="O81" s="121">
        <f t="shared" si="17"/>
        <v>23890724.98205111</v>
      </c>
    </row>
    <row r="82" spans="1:15" ht="15.75" thickBot="1">
      <c r="A82" s="138"/>
      <c r="B82" s="122" t="s">
        <v>12</v>
      </c>
      <c r="C82" s="123"/>
      <c r="D82" s="114">
        <v>120.89</v>
      </c>
      <c r="E82" s="115">
        <f t="shared" si="13"/>
        <v>138.938877</v>
      </c>
      <c r="F82" s="116">
        <f t="shared" si="14"/>
        <v>170.51534500000002</v>
      </c>
      <c r="G82" s="116">
        <f t="shared" si="15"/>
        <v>230.68229799999997</v>
      </c>
      <c r="H82" s="117">
        <f t="shared" si="18"/>
        <v>9643.874373119357</v>
      </c>
      <c r="I82" s="118">
        <f t="shared" si="10"/>
        <v>239.0654010822872</v>
      </c>
      <c r="J82" s="124">
        <f t="shared" si="19"/>
        <v>1176.5526735205617</v>
      </c>
      <c r="K82" s="119">
        <v>705</v>
      </c>
      <c r="L82" s="120">
        <f t="shared" si="11"/>
        <v>1398119.4715999998</v>
      </c>
      <c r="M82" s="120">
        <f t="shared" si="12"/>
        <v>44972843.2632</v>
      </c>
      <c r="N82" s="121">
        <f t="shared" si="16"/>
        <v>1195327.0054114358</v>
      </c>
      <c r="O82" s="121">
        <f t="shared" si="17"/>
        <v>23906540.108228717</v>
      </c>
    </row>
    <row r="83" spans="1:15" ht="15.75" thickBot="1">
      <c r="A83" s="138"/>
      <c r="B83" s="122" t="s">
        <v>11</v>
      </c>
      <c r="C83" s="123"/>
      <c r="D83" s="114">
        <v>120.61</v>
      </c>
      <c r="E83" s="115">
        <f t="shared" si="13"/>
        <v>138.617073</v>
      </c>
      <c r="F83" s="116">
        <f t="shared" si="14"/>
        <v>170.120405</v>
      </c>
      <c r="G83" s="116">
        <f t="shared" si="15"/>
        <v>230.148002</v>
      </c>
      <c r="H83" s="117">
        <f t="shared" si="18"/>
        <v>9640.684470076896</v>
      </c>
      <c r="I83" s="118">
        <f t="shared" si="10"/>
        <v>238.98632545139913</v>
      </c>
      <c r="J83" s="124">
        <f t="shared" si="19"/>
        <v>1176.1635053493815</v>
      </c>
      <c r="K83" s="119">
        <v>705</v>
      </c>
      <c r="L83" s="120">
        <f t="shared" si="11"/>
        <v>1398119.4715999998</v>
      </c>
      <c r="M83" s="120">
        <f t="shared" si="12"/>
        <v>44972843.2632</v>
      </c>
      <c r="N83" s="121">
        <f t="shared" si="16"/>
        <v>1194931.6272569958</v>
      </c>
      <c r="O83" s="121">
        <f t="shared" si="17"/>
        <v>23898632.545139913</v>
      </c>
    </row>
    <row r="84" spans="1:15" ht="15.75" thickBot="1">
      <c r="A84" s="138"/>
      <c r="B84" s="122" t="s">
        <v>10</v>
      </c>
      <c r="C84" s="123"/>
      <c r="D84" s="114">
        <v>120.83</v>
      </c>
      <c r="E84" s="115">
        <f t="shared" si="13"/>
        <v>138.869919</v>
      </c>
      <c r="F84" s="116">
        <f t="shared" si="14"/>
        <v>170.43071500000002</v>
      </c>
      <c r="G84" s="116">
        <f t="shared" si="15"/>
        <v>230.567806</v>
      </c>
      <c r="H84" s="117">
        <f t="shared" si="18"/>
        <v>9618.355148779672</v>
      </c>
      <c r="I84" s="118">
        <f t="shared" si="10"/>
        <v>238.43279603518283</v>
      </c>
      <c r="J84" s="124">
        <f t="shared" si="19"/>
        <v>1173.43932815112</v>
      </c>
      <c r="K84" s="119">
        <v>711</v>
      </c>
      <c r="L84" s="120">
        <f t="shared" si="11"/>
        <v>1410018.36072</v>
      </c>
      <c r="M84" s="120">
        <f t="shared" si="12"/>
        <v>45355590.865439996</v>
      </c>
      <c r="N84" s="121">
        <f t="shared" si="16"/>
        <v>1192163.9801759142</v>
      </c>
      <c r="O84" s="121">
        <f t="shared" si="17"/>
        <v>23843279.60351828</v>
      </c>
    </row>
    <row r="85" spans="1:15" ht="15.75" thickBot="1">
      <c r="A85" s="138"/>
      <c r="B85" s="122" t="s">
        <v>9</v>
      </c>
      <c r="C85" s="123"/>
      <c r="D85" s="114">
        <v>121.36</v>
      </c>
      <c r="E85" s="115">
        <f t="shared" si="13"/>
        <v>139.479048</v>
      </c>
      <c r="F85" s="116">
        <f t="shared" si="14"/>
        <v>171.17828</v>
      </c>
      <c r="G85" s="116">
        <f t="shared" si="15"/>
        <v>231.579152</v>
      </c>
      <c r="H85" s="117">
        <f t="shared" si="18"/>
        <v>9635.899615513206</v>
      </c>
      <c r="I85" s="118">
        <f t="shared" si="10"/>
        <v>238.8677120050671</v>
      </c>
      <c r="J85" s="124">
        <f t="shared" si="19"/>
        <v>1175.579753092611</v>
      </c>
      <c r="K85" s="119">
        <v>711</v>
      </c>
      <c r="L85" s="120">
        <f t="shared" si="11"/>
        <v>1410018.36072</v>
      </c>
      <c r="M85" s="120">
        <f t="shared" si="12"/>
        <v>45355590.865439996</v>
      </c>
      <c r="N85" s="121">
        <f t="shared" si="16"/>
        <v>1194338.5600253355</v>
      </c>
      <c r="O85" s="121">
        <f t="shared" si="17"/>
        <v>23886771.200506706</v>
      </c>
    </row>
    <row r="86" spans="1:15" ht="15.75" thickBot="1">
      <c r="A86" s="138"/>
      <c r="B86" s="122" t="s">
        <v>8</v>
      </c>
      <c r="C86" s="123"/>
      <c r="D86" s="114">
        <v>121.57</v>
      </c>
      <c r="E86" s="115">
        <f t="shared" si="13"/>
        <v>139.72040099999998</v>
      </c>
      <c r="F86" s="116">
        <f t="shared" si="14"/>
        <v>171.474485</v>
      </c>
      <c r="G86" s="116">
        <f t="shared" si="15"/>
        <v>231.97987399999997</v>
      </c>
      <c r="H86" s="117">
        <f t="shared" si="18"/>
        <v>9678.16583082581</v>
      </c>
      <c r="I86" s="118">
        <f t="shared" si="10"/>
        <v>239.9154641143337</v>
      </c>
      <c r="J86" s="124">
        <f t="shared" si="19"/>
        <v>1180.736231360749</v>
      </c>
      <c r="K86" s="119">
        <v>711</v>
      </c>
      <c r="L86" s="120">
        <f t="shared" si="11"/>
        <v>1410018.36072</v>
      </c>
      <c r="M86" s="120">
        <f t="shared" si="12"/>
        <v>45355590.865439996</v>
      </c>
      <c r="N86" s="121">
        <f t="shared" si="16"/>
        <v>1199577.3205716684</v>
      </c>
      <c r="O86" s="121">
        <f t="shared" si="17"/>
        <v>23991546.41143337</v>
      </c>
    </row>
    <row r="87" spans="1:15" ht="15.75" thickBot="1">
      <c r="A87" s="138"/>
      <c r="B87" s="122" t="s">
        <v>7</v>
      </c>
      <c r="C87" s="123"/>
      <c r="D87" s="114">
        <v>121.79</v>
      </c>
      <c r="E87" s="115">
        <f t="shared" si="13"/>
        <v>139.97324700000001</v>
      </c>
      <c r="F87" s="116">
        <f t="shared" si="14"/>
        <v>171.78479500000003</v>
      </c>
      <c r="G87" s="116">
        <f t="shared" si="15"/>
        <v>232.399678</v>
      </c>
      <c r="H87" s="117">
        <f t="shared" si="18"/>
        <v>9694.912821798729</v>
      </c>
      <c r="I87" s="118">
        <f t="shared" si="10"/>
        <v>240.33061117649595</v>
      </c>
      <c r="J87" s="124">
        <f t="shared" si="19"/>
        <v>1182.779364259445</v>
      </c>
      <c r="K87" s="119">
        <v>711</v>
      </c>
      <c r="L87" s="120">
        <f t="shared" si="11"/>
        <v>1410018.36072</v>
      </c>
      <c r="M87" s="120">
        <f t="shared" si="12"/>
        <v>45355590.865439996</v>
      </c>
      <c r="N87" s="121">
        <f t="shared" si="16"/>
        <v>1201653.0558824795</v>
      </c>
      <c r="O87" s="121">
        <f t="shared" si="17"/>
        <v>24033061.117649592</v>
      </c>
    </row>
    <row r="88" spans="1:15" ht="15.75" thickBot="1">
      <c r="A88" s="138"/>
      <c r="B88" s="122" t="s">
        <v>6</v>
      </c>
      <c r="C88" s="123"/>
      <c r="D88" s="114">
        <v>121.65</v>
      </c>
      <c r="E88" s="115">
        <f t="shared" si="13"/>
        <v>139.812345</v>
      </c>
      <c r="F88" s="116">
        <f t="shared" si="14"/>
        <v>171.58732500000002</v>
      </c>
      <c r="G88" s="116">
        <f t="shared" si="15"/>
        <v>232.13253</v>
      </c>
      <c r="H88" s="117">
        <f t="shared" si="18"/>
        <v>9712.457288532263</v>
      </c>
      <c r="I88" s="118">
        <f t="shared" si="10"/>
        <v>240.7655271463802</v>
      </c>
      <c r="J88" s="124">
        <f t="shared" si="19"/>
        <v>1184.919789200936</v>
      </c>
      <c r="K88" s="119">
        <v>711</v>
      </c>
      <c r="L88" s="120">
        <f t="shared" si="11"/>
        <v>1410018.36072</v>
      </c>
      <c r="M88" s="120">
        <f t="shared" si="12"/>
        <v>45355590.865439996</v>
      </c>
      <c r="N88" s="121">
        <f t="shared" si="16"/>
        <v>1203827.635731901</v>
      </c>
      <c r="O88" s="121">
        <f t="shared" si="17"/>
        <v>24076552.714638017</v>
      </c>
    </row>
    <row r="89" spans="1:15" ht="15.75" thickBot="1">
      <c r="A89" s="139"/>
      <c r="B89" s="122" t="s">
        <v>5</v>
      </c>
      <c r="C89" s="123"/>
      <c r="D89" s="114">
        <v>121.66</v>
      </c>
      <c r="E89" s="115">
        <f t="shared" si="13"/>
        <v>139.823838</v>
      </c>
      <c r="F89" s="116">
        <f t="shared" si="14"/>
        <v>171.60143</v>
      </c>
      <c r="G89" s="116">
        <f t="shared" si="15"/>
        <v>232.15161199999997</v>
      </c>
      <c r="H89" s="117">
        <f t="shared" si="18"/>
        <v>9701.29262788365</v>
      </c>
      <c r="I89" s="118">
        <f t="shared" si="10"/>
        <v>240.488762438272</v>
      </c>
      <c r="J89" s="124">
        <f t="shared" si="19"/>
        <v>1183.5577006018054</v>
      </c>
      <c r="K89" s="119">
        <v>711</v>
      </c>
      <c r="L89" s="120">
        <f t="shared" si="11"/>
        <v>1410018.36072</v>
      </c>
      <c r="M89" s="120">
        <f t="shared" si="12"/>
        <v>45355590.865439996</v>
      </c>
      <c r="N89" s="121">
        <f t="shared" si="16"/>
        <v>1202443.8121913604</v>
      </c>
      <c r="O89" s="121">
        <f t="shared" si="17"/>
        <v>24048876.243827205</v>
      </c>
    </row>
    <row r="90" spans="1:15" ht="15.75" thickBot="1">
      <c r="A90" s="137" t="s">
        <v>40</v>
      </c>
      <c r="B90" s="122" t="s">
        <v>16</v>
      </c>
      <c r="C90" s="125">
        <v>99.37</v>
      </c>
      <c r="D90" s="114">
        <v>121.63</v>
      </c>
      <c r="E90" s="115">
        <f t="shared" si="13"/>
        <v>139.789359</v>
      </c>
      <c r="F90" s="116">
        <f t="shared" si="14"/>
        <v>171.559115</v>
      </c>
      <c r="G90" s="116">
        <f t="shared" si="15"/>
        <v>232.09436599999998</v>
      </c>
      <c r="H90" s="117">
        <f t="shared" si="18"/>
        <v>9702.090103644265</v>
      </c>
      <c r="I90" s="118">
        <f aca="true" t="shared" si="20" ref="I90:I113">H90/40.3399</f>
        <v>240.50853134599404</v>
      </c>
      <c r="J90" s="124">
        <f aca="true" t="shared" si="21" ref="J90:J113">610/119.64*G89</f>
        <v>1183.6549926446003</v>
      </c>
      <c r="K90" s="119">
        <v>729</v>
      </c>
      <c r="L90" s="120">
        <f t="shared" si="11"/>
        <v>1445715.0280799998</v>
      </c>
      <c r="M90" s="120">
        <f t="shared" si="12"/>
        <v>46503833.67216</v>
      </c>
      <c r="N90" s="121">
        <f t="shared" si="16"/>
        <v>1202542.6567299701</v>
      </c>
      <c r="O90" s="121">
        <f t="shared" si="17"/>
        <v>24050853.1345994</v>
      </c>
    </row>
    <row r="91" spans="1:15" ht="15.75" thickBot="1">
      <c r="A91" s="138"/>
      <c r="B91" s="122" t="s">
        <v>15</v>
      </c>
      <c r="C91" s="125">
        <v>99.69</v>
      </c>
      <c r="D91" s="114">
        <v>122.02</v>
      </c>
      <c r="E91" s="115">
        <f t="shared" si="13"/>
        <v>140.237586</v>
      </c>
      <c r="F91" s="116">
        <f t="shared" si="14"/>
        <v>172.10921000000002</v>
      </c>
      <c r="G91" s="116">
        <f t="shared" si="15"/>
        <v>232.838564</v>
      </c>
      <c r="H91" s="117">
        <f t="shared" si="18"/>
        <v>9699.697676362419</v>
      </c>
      <c r="I91" s="118">
        <f t="shared" si="20"/>
        <v>240.44922462282798</v>
      </c>
      <c r="J91" s="124">
        <f t="shared" si="21"/>
        <v>1183.3631165162153</v>
      </c>
      <c r="K91" s="119">
        <v>729</v>
      </c>
      <c r="L91" s="120">
        <f t="shared" si="11"/>
        <v>1445715.0280799998</v>
      </c>
      <c r="M91" s="120">
        <f t="shared" si="12"/>
        <v>46503833.67216</v>
      </c>
      <c r="N91" s="121">
        <f t="shared" si="16"/>
        <v>1202246.12311414</v>
      </c>
      <c r="O91" s="121">
        <f t="shared" si="17"/>
        <v>24044922.4622828</v>
      </c>
    </row>
    <row r="92" spans="1:15" ht="15.75" thickBot="1">
      <c r="A92" s="138"/>
      <c r="B92" s="122" t="s">
        <v>14</v>
      </c>
      <c r="C92" s="125">
        <v>99.83</v>
      </c>
      <c r="D92" s="114">
        <v>122.19</v>
      </c>
      <c r="E92" s="115">
        <f t="shared" si="13"/>
        <v>140.432967</v>
      </c>
      <c r="F92" s="116">
        <f t="shared" si="14"/>
        <v>172.348995</v>
      </c>
      <c r="G92" s="116">
        <f t="shared" si="15"/>
        <v>233.16295799999997</v>
      </c>
      <c r="H92" s="117">
        <f t="shared" si="18"/>
        <v>9730.799231026413</v>
      </c>
      <c r="I92" s="118">
        <f t="shared" si="20"/>
        <v>241.22021202398648</v>
      </c>
      <c r="J92" s="124">
        <f t="shared" si="21"/>
        <v>1187.1575061852222</v>
      </c>
      <c r="K92" s="119">
        <v>729</v>
      </c>
      <c r="L92" s="120">
        <f t="shared" si="11"/>
        <v>1445715.0280799998</v>
      </c>
      <c r="M92" s="120">
        <f t="shared" si="12"/>
        <v>46503833.67216</v>
      </c>
      <c r="N92" s="121">
        <f t="shared" si="16"/>
        <v>1206101.0601199323</v>
      </c>
      <c r="O92" s="121">
        <f t="shared" si="17"/>
        <v>24122021.202398647</v>
      </c>
    </row>
    <row r="93" spans="1:15" ht="15.75" thickBot="1">
      <c r="A93" s="138"/>
      <c r="B93" s="122" t="s">
        <v>13</v>
      </c>
      <c r="C93" s="125">
        <v>99.79</v>
      </c>
      <c r="D93" s="114">
        <v>122.14</v>
      </c>
      <c r="E93" s="115">
        <f t="shared" si="13"/>
        <v>140.375502</v>
      </c>
      <c r="F93" s="116">
        <f t="shared" si="14"/>
        <v>172.27847</v>
      </c>
      <c r="G93" s="116">
        <f t="shared" si="15"/>
        <v>233.067548</v>
      </c>
      <c r="H93" s="117">
        <f t="shared" si="18"/>
        <v>9744.356318956869</v>
      </c>
      <c r="I93" s="118">
        <f t="shared" si="20"/>
        <v>241.55628345526063</v>
      </c>
      <c r="J93" s="124">
        <f t="shared" si="21"/>
        <v>1188.811470912738</v>
      </c>
      <c r="K93" s="119">
        <v>729</v>
      </c>
      <c r="L93" s="120">
        <f t="shared" si="11"/>
        <v>1445715.0280799998</v>
      </c>
      <c r="M93" s="120">
        <f t="shared" si="12"/>
        <v>46503833.67216</v>
      </c>
      <c r="N93" s="121">
        <f t="shared" si="16"/>
        <v>1207781.4172763033</v>
      </c>
      <c r="O93" s="121">
        <f t="shared" si="17"/>
        <v>24155628.345526066</v>
      </c>
    </row>
    <row r="94" spans="1:15" ht="15.75" thickBot="1">
      <c r="A94" s="138"/>
      <c r="B94" s="122" t="s">
        <v>12</v>
      </c>
      <c r="C94" s="125">
        <v>99.94</v>
      </c>
      <c r="D94" s="114">
        <v>122.32</v>
      </c>
      <c r="E94" s="115">
        <f t="shared" si="13"/>
        <v>140.58237599999998</v>
      </c>
      <c r="F94" s="116">
        <f t="shared" si="14"/>
        <v>172.53236</v>
      </c>
      <c r="G94" s="116">
        <f t="shared" si="15"/>
        <v>233.41102399999997</v>
      </c>
      <c r="H94" s="117">
        <f t="shared" si="18"/>
        <v>9740.368940153794</v>
      </c>
      <c r="I94" s="118">
        <f t="shared" si="20"/>
        <v>241.4574389166506</v>
      </c>
      <c r="J94" s="124">
        <f t="shared" si="21"/>
        <v>1188.325010698763</v>
      </c>
      <c r="K94" s="119">
        <v>729</v>
      </c>
      <c r="L94" s="120">
        <f t="shared" si="11"/>
        <v>1445715.0280799998</v>
      </c>
      <c r="M94" s="120">
        <f t="shared" si="12"/>
        <v>46503833.67216</v>
      </c>
      <c r="N94" s="121">
        <f t="shared" si="16"/>
        <v>1207287.194583253</v>
      </c>
      <c r="O94" s="121">
        <f t="shared" si="17"/>
        <v>24145743.89166506</v>
      </c>
    </row>
    <row r="95" spans="1:15" ht="15.75" thickBot="1">
      <c r="A95" s="138"/>
      <c r="B95" s="122" t="s">
        <v>11</v>
      </c>
      <c r="C95" s="125">
        <v>100.11</v>
      </c>
      <c r="D95" s="114">
        <v>122.53</v>
      </c>
      <c r="E95" s="115">
        <f t="shared" si="13"/>
        <v>140.823729</v>
      </c>
      <c r="F95" s="116">
        <f t="shared" si="14"/>
        <v>172.82856500000003</v>
      </c>
      <c r="G95" s="116">
        <f t="shared" si="15"/>
        <v>233.811746</v>
      </c>
      <c r="H95" s="117">
        <f t="shared" si="18"/>
        <v>9754.723503844867</v>
      </c>
      <c r="I95" s="118">
        <f t="shared" si="20"/>
        <v>241.81327925564682</v>
      </c>
      <c r="J95" s="124">
        <f t="shared" si="21"/>
        <v>1190.0762674690739</v>
      </c>
      <c r="K95" s="119">
        <v>729</v>
      </c>
      <c r="L95" s="120">
        <f t="shared" si="11"/>
        <v>1445715.0280799998</v>
      </c>
      <c r="M95" s="120">
        <f t="shared" si="12"/>
        <v>46503833.67216</v>
      </c>
      <c r="N95" s="121">
        <f t="shared" si="16"/>
        <v>1209066.3962782342</v>
      </c>
      <c r="O95" s="121">
        <f t="shared" si="17"/>
        <v>24181327.92556468</v>
      </c>
    </row>
    <row r="96" spans="1:15" ht="15.75" thickBot="1">
      <c r="A96" s="138"/>
      <c r="B96" s="122" t="s">
        <v>10</v>
      </c>
      <c r="C96" s="125">
        <v>100.21</v>
      </c>
      <c r="D96" s="114">
        <v>122.66</v>
      </c>
      <c r="E96" s="115">
        <f t="shared" si="13"/>
        <v>140.973138</v>
      </c>
      <c r="F96" s="116">
        <f t="shared" si="14"/>
        <v>173.01193</v>
      </c>
      <c r="G96" s="116">
        <f t="shared" si="15"/>
        <v>234.059812</v>
      </c>
      <c r="H96" s="117">
        <f t="shared" si="18"/>
        <v>9771.470494817786</v>
      </c>
      <c r="I96" s="118">
        <f t="shared" si="20"/>
        <v>242.22842631780907</v>
      </c>
      <c r="J96" s="124">
        <f t="shared" si="21"/>
        <v>1192.11940036777</v>
      </c>
      <c r="K96" s="119">
        <v>730</v>
      </c>
      <c r="L96" s="120">
        <f t="shared" si="11"/>
        <v>1447698.1762666665</v>
      </c>
      <c r="M96" s="120">
        <f t="shared" si="12"/>
        <v>46567624.9392</v>
      </c>
      <c r="N96" s="121">
        <f t="shared" si="16"/>
        <v>1211142.1315890455</v>
      </c>
      <c r="O96" s="121">
        <f t="shared" si="17"/>
        <v>24222842.631780908</v>
      </c>
    </row>
    <row r="97" spans="1:15" ht="15.75" thickBot="1">
      <c r="A97" s="138"/>
      <c r="B97" s="122" t="s">
        <v>9</v>
      </c>
      <c r="C97" s="125">
        <v>100.15</v>
      </c>
      <c r="D97" s="114">
        <v>122.58</v>
      </c>
      <c r="E97" s="115">
        <f t="shared" si="13"/>
        <v>140.881194</v>
      </c>
      <c r="F97" s="116">
        <f t="shared" si="14"/>
        <v>172.89909</v>
      </c>
      <c r="G97" s="116">
        <f t="shared" si="15"/>
        <v>233.907156</v>
      </c>
      <c r="H97" s="117">
        <f t="shared" si="18"/>
        <v>9781.837679705784</v>
      </c>
      <c r="I97" s="118">
        <f t="shared" si="20"/>
        <v>242.48542211819526</v>
      </c>
      <c r="J97" s="124">
        <f t="shared" si="21"/>
        <v>1193.3841969241057</v>
      </c>
      <c r="K97" s="119">
        <v>730</v>
      </c>
      <c r="L97" s="120">
        <f t="shared" si="11"/>
        <v>1447698.1762666665</v>
      </c>
      <c r="M97" s="120">
        <f t="shared" si="12"/>
        <v>46567624.9392</v>
      </c>
      <c r="N97" s="121">
        <f t="shared" si="16"/>
        <v>1212427.110590976</v>
      </c>
      <c r="O97" s="121">
        <f t="shared" si="17"/>
        <v>24248542.21181952</v>
      </c>
    </row>
    <row r="98" spans="1:15" ht="15.75" thickBot="1">
      <c r="A98" s="138"/>
      <c r="B98" s="122" t="s">
        <v>8</v>
      </c>
      <c r="C98" s="125">
        <v>100.21</v>
      </c>
      <c r="D98" s="114">
        <v>122.65</v>
      </c>
      <c r="E98" s="115">
        <f t="shared" si="13"/>
        <v>140.961645</v>
      </c>
      <c r="F98" s="116">
        <f t="shared" si="14"/>
        <v>172.997825</v>
      </c>
      <c r="G98" s="116">
        <f t="shared" si="15"/>
        <v>234.04073</v>
      </c>
      <c r="H98" s="117">
        <f t="shared" si="18"/>
        <v>9775.457873620862</v>
      </c>
      <c r="I98" s="118">
        <f t="shared" si="20"/>
        <v>242.32727085641915</v>
      </c>
      <c r="J98" s="124">
        <f t="shared" si="21"/>
        <v>1192.6058605817452</v>
      </c>
      <c r="K98" s="119">
        <v>730</v>
      </c>
      <c r="L98" s="120">
        <f t="shared" si="11"/>
        <v>1447698.1762666665</v>
      </c>
      <c r="M98" s="120">
        <f t="shared" si="12"/>
        <v>46567624.9392</v>
      </c>
      <c r="N98" s="121">
        <f t="shared" si="16"/>
        <v>1211636.3542820956</v>
      </c>
      <c r="O98" s="121">
        <f t="shared" si="17"/>
        <v>24232727.085641913</v>
      </c>
    </row>
    <row r="99" spans="1:15" ht="15.75" thickBot="1">
      <c r="A99" s="138"/>
      <c r="B99" s="122" t="s">
        <v>7</v>
      </c>
      <c r="C99" s="125">
        <v>100.13</v>
      </c>
      <c r="D99" s="114">
        <v>122.56</v>
      </c>
      <c r="E99" s="115">
        <f t="shared" si="13"/>
        <v>140.858208</v>
      </c>
      <c r="F99" s="116">
        <f t="shared" si="14"/>
        <v>172.87088000000003</v>
      </c>
      <c r="G99" s="116">
        <f t="shared" si="15"/>
        <v>233.868992</v>
      </c>
      <c r="H99" s="117">
        <f t="shared" si="18"/>
        <v>9781.040203945167</v>
      </c>
      <c r="I99" s="118">
        <f t="shared" si="20"/>
        <v>242.4656532104732</v>
      </c>
      <c r="J99" s="124">
        <f t="shared" si="21"/>
        <v>1193.2869048813106</v>
      </c>
      <c r="K99" s="119">
        <v>730</v>
      </c>
      <c r="L99" s="120">
        <f t="shared" si="11"/>
        <v>1447698.1762666665</v>
      </c>
      <c r="M99" s="120">
        <f t="shared" si="12"/>
        <v>46567624.9392</v>
      </c>
      <c r="N99" s="121">
        <f t="shared" si="16"/>
        <v>1212328.2660523662</v>
      </c>
      <c r="O99" s="121">
        <f t="shared" si="17"/>
        <v>24246565.32104732</v>
      </c>
    </row>
    <row r="100" spans="1:15" ht="15.75" thickBot="1">
      <c r="A100" s="138"/>
      <c r="B100" s="122" t="s">
        <v>6</v>
      </c>
      <c r="C100" s="125">
        <v>100.2</v>
      </c>
      <c r="D100" s="114">
        <v>122.64</v>
      </c>
      <c r="E100" s="115">
        <f t="shared" si="13"/>
        <v>140.950152</v>
      </c>
      <c r="F100" s="116">
        <f t="shared" si="14"/>
        <v>172.98372</v>
      </c>
      <c r="G100" s="116">
        <f t="shared" si="15"/>
        <v>234.021648</v>
      </c>
      <c r="H100" s="117">
        <f t="shared" si="18"/>
        <v>9773.862922099632</v>
      </c>
      <c r="I100" s="118">
        <f t="shared" si="20"/>
        <v>242.2877330409751</v>
      </c>
      <c r="J100" s="124">
        <f t="shared" si="21"/>
        <v>1192.411276496155</v>
      </c>
      <c r="K100" s="119">
        <v>730</v>
      </c>
      <c r="L100" s="120">
        <f t="shared" si="11"/>
        <v>1447698.1762666665</v>
      </c>
      <c r="M100" s="120">
        <f t="shared" si="12"/>
        <v>46567624.9392</v>
      </c>
      <c r="N100" s="121">
        <f t="shared" si="16"/>
        <v>1211438.6652048756</v>
      </c>
      <c r="O100" s="121">
        <f t="shared" si="17"/>
        <v>24228773.30409751</v>
      </c>
    </row>
    <row r="101" spans="1:15" ht="15.75" thickBot="1">
      <c r="A101" s="139"/>
      <c r="B101" s="122" t="s">
        <v>5</v>
      </c>
      <c r="C101" s="125">
        <v>100.36</v>
      </c>
      <c r="D101" s="114">
        <v>122.84</v>
      </c>
      <c r="E101" s="115">
        <f t="shared" si="13"/>
        <v>141.180012</v>
      </c>
      <c r="F101" s="116">
        <f t="shared" si="14"/>
        <v>173.26582000000002</v>
      </c>
      <c r="G101" s="116">
        <f t="shared" si="15"/>
        <v>234.403288</v>
      </c>
      <c r="H101" s="117">
        <f t="shared" si="18"/>
        <v>9780.242728184554</v>
      </c>
      <c r="I101" s="118">
        <f t="shared" si="20"/>
        <v>242.4458843027512</v>
      </c>
      <c r="J101" s="124">
        <f t="shared" si="21"/>
        <v>1193.1896128385156</v>
      </c>
      <c r="K101" s="119">
        <v>730</v>
      </c>
      <c r="L101" s="120">
        <f t="shared" si="11"/>
        <v>1447698.1762666665</v>
      </c>
      <c r="M101" s="120">
        <f t="shared" si="12"/>
        <v>46567624.9392</v>
      </c>
      <c r="N101" s="121">
        <f t="shared" si="16"/>
        <v>1212229.421513756</v>
      </c>
      <c r="O101" s="121">
        <f t="shared" si="17"/>
        <v>24244588.43027512</v>
      </c>
    </row>
    <row r="102" spans="1:15" ht="15.75" thickBot="1">
      <c r="A102" s="137" t="s">
        <v>41</v>
      </c>
      <c r="B102" s="122" t="s">
        <v>16</v>
      </c>
      <c r="C102" s="114">
        <v>100.5</v>
      </c>
      <c r="D102" s="115">
        <f>C102/0.817</f>
        <v>123.01101591187272</v>
      </c>
      <c r="E102" s="115">
        <f>$D102*1.1493</f>
        <v>141.3765605875153</v>
      </c>
      <c r="F102" s="116">
        <f>$D102*1.4105</f>
        <v>173.50703794369647</v>
      </c>
      <c r="G102" s="116">
        <f>$D102*1.9082</f>
        <v>234.7296205630355</v>
      </c>
      <c r="H102" s="117">
        <f>5000*$G101/119.64</f>
        <v>9796.192243396858</v>
      </c>
      <c r="I102" s="118">
        <f t="shared" si="20"/>
        <v>242.84126245719145</v>
      </c>
      <c r="J102" s="124">
        <f t="shared" si="21"/>
        <v>1195.1354536944166</v>
      </c>
      <c r="K102" s="119">
        <v>739</v>
      </c>
      <c r="L102" s="120">
        <f t="shared" si="11"/>
        <v>1465546.5099466667</v>
      </c>
      <c r="M102" s="120">
        <f t="shared" si="12"/>
        <v>47141746.34256</v>
      </c>
      <c r="N102" s="121">
        <f t="shared" si="16"/>
        <v>1214206.3122859572</v>
      </c>
      <c r="O102" s="121">
        <f t="shared" si="17"/>
        <v>24284126.245719146</v>
      </c>
    </row>
    <row r="103" spans="1:15" ht="15.75" thickBot="1">
      <c r="A103" s="138"/>
      <c r="B103" s="122" t="s">
        <v>15</v>
      </c>
      <c r="C103" s="114">
        <v>100.66</v>
      </c>
      <c r="D103" s="115">
        <f aca="true" t="shared" si="22" ref="D103:D113">C103/0.817</f>
        <v>123.20685434516524</v>
      </c>
      <c r="E103" s="115">
        <f aca="true" t="shared" si="23" ref="E103:E166">$D103*1.1493</f>
        <v>141.6016376988984</v>
      </c>
      <c r="F103" s="116">
        <f aca="true" t="shared" si="24" ref="F103:F166">$D103*1.4105</f>
        <v>173.78326805385558</v>
      </c>
      <c r="G103" s="116">
        <f aca="true" t="shared" si="25" ref="G103:G166">$D103*1.9082</f>
        <v>235.1033194614443</v>
      </c>
      <c r="H103" s="117">
        <f aca="true" t="shared" si="26" ref="H103:H166">5000*$G102/119.64</f>
        <v>9809.830347836656</v>
      </c>
      <c r="I103" s="118">
        <f t="shared" si="20"/>
        <v>243.17934223527217</v>
      </c>
      <c r="J103" s="124">
        <f t="shared" si="21"/>
        <v>1196.799302436072</v>
      </c>
      <c r="K103" s="119">
        <v>739</v>
      </c>
      <c r="L103" s="120">
        <f t="shared" si="11"/>
        <v>1465546.5099466667</v>
      </c>
      <c r="M103" s="120">
        <f t="shared" si="12"/>
        <v>47141746.34256</v>
      </c>
      <c r="N103" s="121">
        <f t="shared" si="16"/>
        <v>1215896.7111763607</v>
      </c>
      <c r="O103" s="121">
        <f t="shared" si="17"/>
        <v>24317934.223527215</v>
      </c>
    </row>
    <row r="104" spans="1:15" ht="15.75" thickBot="1">
      <c r="A104" s="138"/>
      <c r="B104" s="122" t="s">
        <v>14</v>
      </c>
      <c r="C104" s="114">
        <v>100.72</v>
      </c>
      <c r="D104" s="115">
        <f t="shared" si="22"/>
        <v>123.28029375764994</v>
      </c>
      <c r="E104" s="115">
        <f t="shared" si="23"/>
        <v>141.68604161566708</v>
      </c>
      <c r="F104" s="116">
        <f t="shared" si="24"/>
        <v>173.88685434516526</v>
      </c>
      <c r="G104" s="116">
        <f t="shared" si="25"/>
        <v>235.2434565483476</v>
      </c>
      <c r="H104" s="117">
        <f t="shared" si="26"/>
        <v>9825.44798819142</v>
      </c>
      <c r="I104" s="118">
        <f t="shared" si="20"/>
        <v>243.56649342689047</v>
      </c>
      <c r="J104" s="124">
        <f t="shared" si="21"/>
        <v>1198.7046545593532</v>
      </c>
      <c r="K104" s="119">
        <v>739</v>
      </c>
      <c r="L104" s="120">
        <f t="shared" si="11"/>
        <v>1465546.5099466667</v>
      </c>
      <c r="M104" s="120">
        <f t="shared" si="12"/>
        <v>47141746.34256</v>
      </c>
      <c r="N104" s="121">
        <f t="shared" si="16"/>
        <v>1217832.4671344527</v>
      </c>
      <c r="O104" s="121">
        <f t="shared" si="17"/>
        <v>24356649.34268905</v>
      </c>
    </row>
    <row r="105" spans="1:15" ht="15.75" thickBot="1">
      <c r="A105" s="138"/>
      <c r="B105" s="122" t="s">
        <v>13</v>
      </c>
      <c r="C105" s="114">
        <v>100.41</v>
      </c>
      <c r="D105" s="115">
        <f t="shared" si="22"/>
        <v>122.90085679314566</v>
      </c>
      <c r="E105" s="115">
        <f t="shared" si="23"/>
        <v>141.2499547123623</v>
      </c>
      <c r="F105" s="116">
        <f t="shared" si="24"/>
        <v>173.35165850673198</v>
      </c>
      <c r="G105" s="116">
        <f t="shared" si="25"/>
        <v>234.51941493268055</v>
      </c>
      <c r="H105" s="117">
        <f t="shared" si="26"/>
        <v>9831.304603324457</v>
      </c>
      <c r="I105" s="118">
        <f t="shared" si="20"/>
        <v>243.7116751237474</v>
      </c>
      <c r="J105" s="124">
        <f t="shared" si="21"/>
        <v>1199.419161605584</v>
      </c>
      <c r="K105" s="119">
        <v>739</v>
      </c>
      <c r="L105" s="120">
        <f t="shared" si="11"/>
        <v>1465546.5099466667</v>
      </c>
      <c r="M105" s="120">
        <f t="shared" si="12"/>
        <v>47141746.34256</v>
      </c>
      <c r="N105" s="121">
        <f t="shared" si="16"/>
        <v>1218558.3756187367</v>
      </c>
      <c r="O105" s="121">
        <f t="shared" si="17"/>
        <v>24371167.512374736</v>
      </c>
    </row>
    <row r="106" spans="1:15" ht="15.75" thickBot="1">
      <c r="A106" s="138"/>
      <c r="B106" s="122" t="s">
        <v>12</v>
      </c>
      <c r="C106" s="114">
        <v>100.3</v>
      </c>
      <c r="D106" s="115">
        <f t="shared" si="22"/>
        <v>122.76621787025704</v>
      </c>
      <c r="E106" s="115">
        <f t="shared" si="23"/>
        <v>141.0952141982864</v>
      </c>
      <c r="F106" s="116">
        <f t="shared" si="24"/>
        <v>173.16175030599757</v>
      </c>
      <c r="G106" s="116">
        <f t="shared" si="25"/>
        <v>234.26249694002448</v>
      </c>
      <c r="H106" s="117">
        <f t="shared" si="26"/>
        <v>9801.045425137101</v>
      </c>
      <c r="I106" s="118">
        <f t="shared" si="20"/>
        <v>242.96156968998687</v>
      </c>
      <c r="J106" s="124">
        <f t="shared" si="21"/>
        <v>1195.7275418667264</v>
      </c>
      <c r="K106" s="119">
        <v>739</v>
      </c>
      <c r="L106" s="120">
        <f t="shared" si="11"/>
        <v>1465546.5099466667</v>
      </c>
      <c r="M106" s="120">
        <f t="shared" si="12"/>
        <v>47141746.34256</v>
      </c>
      <c r="N106" s="121">
        <f t="shared" si="16"/>
        <v>1214807.8484499343</v>
      </c>
      <c r="O106" s="121">
        <f t="shared" si="17"/>
        <v>24296156.968998685</v>
      </c>
    </row>
    <row r="107" spans="1:15" ht="15.75" thickBot="1">
      <c r="A107" s="138"/>
      <c r="B107" s="122" t="s">
        <v>11</v>
      </c>
      <c r="C107" s="114">
        <v>100.38</v>
      </c>
      <c r="D107" s="115">
        <f t="shared" si="22"/>
        <v>122.86413708690331</v>
      </c>
      <c r="E107" s="115">
        <f t="shared" si="23"/>
        <v>141.20775275397799</v>
      </c>
      <c r="F107" s="116">
        <f t="shared" si="24"/>
        <v>173.29986536107714</v>
      </c>
      <c r="G107" s="116">
        <f t="shared" si="25"/>
        <v>234.44934638922888</v>
      </c>
      <c r="H107" s="117">
        <f t="shared" si="26"/>
        <v>9790.3082973932</v>
      </c>
      <c r="I107" s="118">
        <f t="shared" si="20"/>
        <v>242.69540324574925</v>
      </c>
      <c r="J107" s="124">
        <f t="shared" si="21"/>
        <v>1194.4176122819704</v>
      </c>
      <c r="K107" s="119">
        <v>739</v>
      </c>
      <c r="L107" s="120">
        <f t="shared" si="11"/>
        <v>1465546.5099466667</v>
      </c>
      <c r="M107" s="120">
        <f t="shared" si="12"/>
        <v>47141746.34256</v>
      </c>
      <c r="N107" s="121">
        <f t="shared" si="16"/>
        <v>1213477.0162287462</v>
      </c>
      <c r="O107" s="121">
        <f t="shared" si="17"/>
        <v>24269540.32457492</v>
      </c>
    </row>
    <row r="108" spans="1:15" ht="15.75" thickBot="1">
      <c r="A108" s="138"/>
      <c r="B108" s="122" t="s">
        <v>10</v>
      </c>
      <c r="C108" s="114">
        <v>100.55</v>
      </c>
      <c r="D108" s="115">
        <f t="shared" si="22"/>
        <v>123.07221542227663</v>
      </c>
      <c r="E108" s="115">
        <f t="shared" si="23"/>
        <v>141.44689718482252</v>
      </c>
      <c r="F108" s="116">
        <f t="shared" si="24"/>
        <v>173.5933598531212</v>
      </c>
      <c r="G108" s="116">
        <f t="shared" si="25"/>
        <v>234.84640146878826</v>
      </c>
      <c r="H108" s="117">
        <f t="shared" si="26"/>
        <v>9798.117117570582</v>
      </c>
      <c r="I108" s="118">
        <f t="shared" si="20"/>
        <v>242.8889788415584</v>
      </c>
      <c r="J108" s="124">
        <f t="shared" si="21"/>
        <v>1195.370288343611</v>
      </c>
      <c r="K108" s="119">
        <v>744</v>
      </c>
      <c r="L108" s="120">
        <f t="shared" si="11"/>
        <v>1475462.25088</v>
      </c>
      <c r="M108" s="120">
        <f t="shared" si="12"/>
        <v>47460702.67776</v>
      </c>
      <c r="N108" s="121">
        <f t="shared" si="16"/>
        <v>1214444.8942077921</v>
      </c>
      <c r="O108" s="121">
        <f t="shared" si="17"/>
        <v>24288897.88415584</v>
      </c>
    </row>
    <row r="109" spans="1:15" ht="15.75" thickBot="1">
      <c r="A109" s="138"/>
      <c r="B109" s="122" t="s">
        <v>9</v>
      </c>
      <c r="C109" s="114">
        <v>100.14</v>
      </c>
      <c r="D109" s="115">
        <f t="shared" si="22"/>
        <v>122.57037943696452</v>
      </c>
      <c r="E109" s="115">
        <f t="shared" si="23"/>
        <v>140.87013708690333</v>
      </c>
      <c r="F109" s="116">
        <f t="shared" si="24"/>
        <v>172.88552019583847</v>
      </c>
      <c r="G109" s="116">
        <f t="shared" si="25"/>
        <v>233.88879804161567</v>
      </c>
      <c r="H109" s="117">
        <f t="shared" si="26"/>
        <v>9814.71086044752</v>
      </c>
      <c r="I109" s="118">
        <f t="shared" si="20"/>
        <v>243.3003269826529</v>
      </c>
      <c r="J109" s="124">
        <f t="shared" si="21"/>
        <v>1197.3947249745975</v>
      </c>
      <c r="K109" s="119">
        <v>744</v>
      </c>
      <c r="L109" s="120">
        <f t="shared" si="11"/>
        <v>1475462.25088</v>
      </c>
      <c r="M109" s="120">
        <f t="shared" si="12"/>
        <v>47460702.67776</v>
      </c>
      <c r="N109" s="121">
        <f t="shared" si="16"/>
        <v>1216501.6349132645</v>
      </c>
      <c r="O109" s="121">
        <f t="shared" si="17"/>
        <v>24330032.698265288</v>
      </c>
    </row>
    <row r="110" spans="1:15" ht="15.75" thickBot="1">
      <c r="A110" s="138"/>
      <c r="B110" s="122" t="s">
        <v>8</v>
      </c>
      <c r="C110" s="114">
        <v>100.09</v>
      </c>
      <c r="D110" s="115">
        <f t="shared" si="22"/>
        <v>122.5091799265606</v>
      </c>
      <c r="E110" s="115">
        <f t="shared" si="23"/>
        <v>140.7998004895961</v>
      </c>
      <c r="F110" s="116">
        <f t="shared" si="24"/>
        <v>172.79919828641374</v>
      </c>
      <c r="G110" s="116">
        <f t="shared" si="25"/>
        <v>233.77201713586294</v>
      </c>
      <c r="H110" s="117">
        <f t="shared" si="26"/>
        <v>9774.690657038434</v>
      </c>
      <c r="I110" s="118">
        <f t="shared" si="20"/>
        <v>242.3082520541309</v>
      </c>
      <c r="J110" s="124">
        <f t="shared" si="21"/>
        <v>1192.512260158689</v>
      </c>
      <c r="K110" s="119">
        <v>744</v>
      </c>
      <c r="L110" s="120">
        <f t="shared" si="11"/>
        <v>1475462.25088</v>
      </c>
      <c r="M110" s="120">
        <f t="shared" si="12"/>
        <v>47460702.67776</v>
      </c>
      <c r="N110" s="121">
        <f t="shared" si="16"/>
        <v>1211541.2602706545</v>
      </c>
      <c r="O110" s="121">
        <f t="shared" si="17"/>
        <v>24230825.20541309</v>
      </c>
    </row>
    <row r="111" spans="1:15" ht="15.75" thickBot="1">
      <c r="A111" s="138"/>
      <c r="B111" s="122" t="s">
        <v>7</v>
      </c>
      <c r="C111" s="114">
        <v>100.22</v>
      </c>
      <c r="D111" s="115">
        <f t="shared" si="22"/>
        <v>122.66829865361078</v>
      </c>
      <c r="E111" s="115">
        <f t="shared" si="23"/>
        <v>140.98267564259487</v>
      </c>
      <c r="F111" s="116">
        <f t="shared" si="24"/>
        <v>173.023635250918</v>
      </c>
      <c r="G111" s="116">
        <f t="shared" si="25"/>
        <v>234.07564749082007</v>
      </c>
      <c r="H111" s="117">
        <f t="shared" si="26"/>
        <v>9769.810144427573</v>
      </c>
      <c r="I111" s="118">
        <f t="shared" si="20"/>
        <v>242.18726730675021</v>
      </c>
      <c r="J111" s="124">
        <f t="shared" si="21"/>
        <v>1191.9168376201637</v>
      </c>
      <c r="K111" s="119">
        <v>744</v>
      </c>
      <c r="L111" s="120">
        <f t="shared" si="11"/>
        <v>1475462.25088</v>
      </c>
      <c r="M111" s="120">
        <f t="shared" si="12"/>
        <v>47460702.67776</v>
      </c>
      <c r="N111" s="121">
        <f t="shared" si="16"/>
        <v>1210936.3365337509</v>
      </c>
      <c r="O111" s="121">
        <f t="shared" si="17"/>
        <v>24218726.730675016</v>
      </c>
    </row>
    <row r="112" spans="1:15" ht="15.75" thickBot="1">
      <c r="A112" s="138"/>
      <c r="B112" s="122" t="s">
        <v>6</v>
      </c>
      <c r="C112" s="114">
        <v>100.09</v>
      </c>
      <c r="D112" s="115">
        <f t="shared" si="22"/>
        <v>122.5091799265606</v>
      </c>
      <c r="E112" s="115">
        <f t="shared" si="23"/>
        <v>140.7998004895961</v>
      </c>
      <c r="F112" s="116">
        <f t="shared" si="24"/>
        <v>172.79919828641374</v>
      </c>
      <c r="G112" s="116">
        <f t="shared" si="25"/>
        <v>233.77201713586294</v>
      </c>
      <c r="H112" s="117">
        <f t="shared" si="26"/>
        <v>9782.499477215817</v>
      </c>
      <c r="I112" s="118">
        <f t="shared" si="20"/>
        <v>242.50182764994005</v>
      </c>
      <c r="J112" s="124">
        <f t="shared" si="21"/>
        <v>1193.4649362203297</v>
      </c>
      <c r="K112" s="119">
        <v>744</v>
      </c>
      <c r="L112" s="120">
        <f t="shared" si="11"/>
        <v>1475462.25088</v>
      </c>
      <c r="M112" s="120">
        <f t="shared" si="12"/>
        <v>47460702.67776</v>
      </c>
      <c r="N112" s="121">
        <f t="shared" si="16"/>
        <v>1212509.1382497002</v>
      </c>
      <c r="O112" s="121">
        <f t="shared" si="17"/>
        <v>24250182.764994007</v>
      </c>
    </row>
    <row r="113" spans="1:15" ht="15.75" thickBot="1">
      <c r="A113" s="139"/>
      <c r="B113" s="122" t="s">
        <v>5</v>
      </c>
      <c r="C113" s="114">
        <v>99.98</v>
      </c>
      <c r="D113" s="115">
        <f t="shared" si="22"/>
        <v>122.37454100367198</v>
      </c>
      <c r="E113" s="115">
        <f t="shared" si="23"/>
        <v>140.6450599755202</v>
      </c>
      <c r="F113" s="116">
        <f t="shared" si="24"/>
        <v>172.60929008567933</v>
      </c>
      <c r="G113" s="116">
        <f t="shared" si="25"/>
        <v>233.51509914320687</v>
      </c>
      <c r="H113" s="117">
        <f t="shared" si="26"/>
        <v>9769.810144427573</v>
      </c>
      <c r="I113" s="118">
        <f t="shared" si="20"/>
        <v>242.18726730675021</v>
      </c>
      <c r="J113" s="124">
        <f t="shared" si="21"/>
        <v>1191.9168376201637</v>
      </c>
      <c r="K113" s="119">
        <v>744</v>
      </c>
      <c r="L113" s="120">
        <f t="shared" si="11"/>
        <v>1475462.25088</v>
      </c>
      <c r="M113" s="120">
        <f t="shared" si="12"/>
        <v>47460702.67776</v>
      </c>
      <c r="N113" s="121">
        <f t="shared" si="16"/>
        <v>1210936.3365337509</v>
      </c>
      <c r="O113" s="121">
        <f t="shared" si="17"/>
        <v>24218726.730675016</v>
      </c>
    </row>
    <row r="114" spans="1:15" ht="15.75" thickBot="1">
      <c r="A114" s="137" t="s">
        <v>43</v>
      </c>
      <c r="B114" s="122" t="s">
        <v>16</v>
      </c>
      <c r="C114" s="114">
        <v>99.85</v>
      </c>
      <c r="D114" s="115">
        <f aca="true" t="shared" si="27" ref="D114:D125">C114/0.817</f>
        <v>122.2154222766218</v>
      </c>
      <c r="E114" s="115">
        <f t="shared" si="23"/>
        <v>140.46218482252144</v>
      </c>
      <c r="F114" s="116">
        <f t="shared" si="24"/>
        <v>172.38485312117504</v>
      </c>
      <c r="G114" s="116">
        <f t="shared" si="25"/>
        <v>233.2114687882497</v>
      </c>
      <c r="H114" s="117">
        <f t="shared" si="26"/>
        <v>9759.073016683671</v>
      </c>
      <c r="I114" s="118">
        <f aca="true" t="shared" si="28" ref="I114:I125">H114/40.3399</f>
        <v>241.9211008625126</v>
      </c>
      <c r="J114" s="124">
        <f aca="true" t="shared" si="29" ref="J114:J125">610/119.64*G113</f>
        <v>1190.6069080354077</v>
      </c>
      <c r="K114" s="119">
        <v>745</v>
      </c>
      <c r="L114" s="120">
        <f aca="true" t="shared" si="30" ref="L114:L125">743680.57/375*K114</f>
        <v>1477445.3990666666</v>
      </c>
      <c r="M114" s="120">
        <f aca="true" t="shared" si="31" ref="M114:M125">23921725.14/375*K114</f>
        <v>47524493.9448</v>
      </c>
      <c r="N114" s="121">
        <f t="shared" si="16"/>
        <v>1209605.5043125628</v>
      </c>
      <c r="O114" s="121">
        <f t="shared" si="17"/>
        <v>24192110.086251255</v>
      </c>
    </row>
    <row r="115" spans="1:15" ht="15.75" thickBot="1">
      <c r="A115" s="138"/>
      <c r="B115" s="122" t="s">
        <v>15</v>
      </c>
      <c r="C115" s="114">
        <v>100.26</v>
      </c>
      <c r="D115" s="115">
        <f t="shared" si="27"/>
        <v>122.71725826193392</v>
      </c>
      <c r="E115" s="115">
        <f t="shared" si="23"/>
        <v>141.03894492044066</v>
      </c>
      <c r="F115" s="116">
        <f t="shared" si="24"/>
        <v>173.0926927784578</v>
      </c>
      <c r="G115" s="116">
        <f t="shared" si="25"/>
        <v>234.1690722154223</v>
      </c>
      <c r="H115" s="117">
        <f t="shared" si="26"/>
        <v>9746.383683895423</v>
      </c>
      <c r="I115" s="118">
        <f t="shared" si="28"/>
        <v>241.60654051932264</v>
      </c>
      <c r="J115" s="124">
        <f t="shared" si="29"/>
        <v>1189.0588094352418</v>
      </c>
      <c r="K115" s="119">
        <v>745</v>
      </c>
      <c r="L115" s="120">
        <f t="shared" si="30"/>
        <v>1477445.3990666666</v>
      </c>
      <c r="M115" s="120">
        <f t="shared" si="31"/>
        <v>47524493.9448</v>
      </c>
      <c r="N115" s="121">
        <f t="shared" si="16"/>
        <v>1208032.7025966132</v>
      </c>
      <c r="O115" s="121">
        <f t="shared" si="17"/>
        <v>24160654.051932264</v>
      </c>
    </row>
    <row r="116" spans="1:15" ht="15.75" thickBot="1">
      <c r="A116" s="138"/>
      <c r="B116" s="122" t="s">
        <v>14</v>
      </c>
      <c r="C116" s="114">
        <v>100.32</v>
      </c>
      <c r="D116" s="115">
        <f t="shared" si="27"/>
        <v>122.79069767441861</v>
      </c>
      <c r="E116" s="115">
        <f t="shared" si="23"/>
        <v>141.1233488372093</v>
      </c>
      <c r="F116" s="116">
        <f t="shared" si="24"/>
        <v>173.19627906976746</v>
      </c>
      <c r="G116" s="116">
        <f t="shared" si="25"/>
        <v>234.30920930232557</v>
      </c>
      <c r="H116" s="117">
        <f t="shared" si="26"/>
        <v>9786.403887304508</v>
      </c>
      <c r="I116" s="118">
        <f t="shared" si="28"/>
        <v>242.59861544784465</v>
      </c>
      <c r="J116" s="124">
        <f t="shared" si="29"/>
        <v>1193.9412742511502</v>
      </c>
      <c r="K116" s="119">
        <v>745</v>
      </c>
      <c r="L116" s="120">
        <f t="shared" si="30"/>
        <v>1477445.3990666666</v>
      </c>
      <c r="M116" s="120">
        <f t="shared" si="31"/>
        <v>47524493.9448</v>
      </c>
      <c r="N116" s="121">
        <f t="shared" si="16"/>
        <v>1212993.0772392233</v>
      </c>
      <c r="O116" s="121">
        <f t="shared" si="17"/>
        <v>24259861.544784464</v>
      </c>
    </row>
    <row r="117" spans="1:15" ht="15.75" thickBot="1">
      <c r="A117" s="138"/>
      <c r="B117" s="122" t="s">
        <v>13</v>
      </c>
      <c r="C117" s="114">
        <v>100.7</v>
      </c>
      <c r="D117" s="115">
        <f t="shared" si="27"/>
        <v>123.25581395348838</v>
      </c>
      <c r="E117" s="115">
        <f t="shared" si="23"/>
        <v>141.6579069767442</v>
      </c>
      <c r="F117" s="116">
        <f t="shared" si="24"/>
        <v>173.85232558139538</v>
      </c>
      <c r="G117" s="116">
        <f t="shared" si="25"/>
        <v>235.19674418604652</v>
      </c>
      <c r="H117" s="117">
        <f t="shared" si="26"/>
        <v>9792.260502437544</v>
      </c>
      <c r="I117" s="118">
        <f t="shared" si="28"/>
        <v>242.74379714470152</v>
      </c>
      <c r="J117" s="124">
        <f t="shared" si="29"/>
        <v>1194.6557812973806</v>
      </c>
      <c r="K117" s="119">
        <v>745</v>
      </c>
      <c r="L117" s="120">
        <f t="shared" si="30"/>
        <v>1477445.3990666666</v>
      </c>
      <c r="M117" s="120">
        <f t="shared" si="31"/>
        <v>47524493.9448</v>
      </c>
      <c r="N117" s="121">
        <f t="shared" si="16"/>
        <v>1213718.9857235076</v>
      </c>
      <c r="O117" s="121">
        <f t="shared" si="17"/>
        <v>24274379.71447015</v>
      </c>
    </row>
    <row r="118" spans="1:15" ht="15.75" thickBot="1">
      <c r="A118" s="138"/>
      <c r="B118" s="122" t="s">
        <v>12</v>
      </c>
      <c r="C118" s="114">
        <v>100.86</v>
      </c>
      <c r="D118" s="115">
        <f t="shared" si="27"/>
        <v>123.4516523867809</v>
      </c>
      <c r="E118" s="115">
        <f t="shared" si="23"/>
        <v>141.8829840881273</v>
      </c>
      <c r="F118" s="116">
        <f t="shared" si="24"/>
        <v>174.12855569155448</v>
      </c>
      <c r="G118" s="116">
        <f t="shared" si="25"/>
        <v>235.57044308445532</v>
      </c>
      <c r="H118" s="117">
        <f t="shared" si="26"/>
        <v>9829.352398280113</v>
      </c>
      <c r="I118" s="118">
        <f t="shared" si="28"/>
        <v>243.66328122479513</v>
      </c>
      <c r="J118" s="124">
        <f t="shared" si="29"/>
        <v>1199.1809925901737</v>
      </c>
      <c r="K118" s="119">
        <v>745</v>
      </c>
      <c r="L118" s="120">
        <f t="shared" si="30"/>
        <v>1477445.3990666666</v>
      </c>
      <c r="M118" s="120">
        <f t="shared" si="31"/>
        <v>47524493.9448</v>
      </c>
      <c r="N118" s="121">
        <f t="shared" si="16"/>
        <v>1218316.4061239755</v>
      </c>
      <c r="O118" s="121">
        <f t="shared" si="17"/>
        <v>24366328.122479506</v>
      </c>
    </row>
    <row r="119" spans="1:15" ht="15.75" thickBot="1">
      <c r="A119" s="138"/>
      <c r="B119" s="122" t="s">
        <v>11</v>
      </c>
      <c r="C119" s="114">
        <v>101.01</v>
      </c>
      <c r="D119" s="115">
        <f t="shared" si="27"/>
        <v>123.63525091799266</v>
      </c>
      <c r="E119" s="115">
        <f t="shared" si="23"/>
        <v>142.09399388004897</v>
      </c>
      <c r="F119" s="116">
        <f t="shared" si="24"/>
        <v>174.38752141982866</v>
      </c>
      <c r="G119" s="116">
        <f t="shared" si="25"/>
        <v>235.92078580171358</v>
      </c>
      <c r="H119" s="117">
        <f t="shared" si="26"/>
        <v>9844.970038634876</v>
      </c>
      <c r="I119" s="118">
        <f t="shared" si="28"/>
        <v>244.05043241641343</v>
      </c>
      <c r="J119" s="124">
        <f t="shared" si="29"/>
        <v>1201.086344713455</v>
      </c>
      <c r="K119" s="119">
        <v>745</v>
      </c>
      <c r="L119" s="120">
        <f t="shared" si="30"/>
        <v>1477445.3990666666</v>
      </c>
      <c r="M119" s="120">
        <f t="shared" si="31"/>
        <v>47524493.9448</v>
      </c>
      <c r="N119" s="121">
        <f t="shared" si="16"/>
        <v>1220252.162082067</v>
      </c>
      <c r="O119" s="121">
        <f t="shared" si="17"/>
        <v>24405043.241641343</v>
      </c>
    </row>
    <row r="120" spans="1:15" ht="15.75" thickBot="1">
      <c r="A120" s="138"/>
      <c r="B120" s="122" t="s">
        <v>10</v>
      </c>
      <c r="C120" s="114">
        <v>101.01</v>
      </c>
      <c r="D120" s="115">
        <f t="shared" si="27"/>
        <v>123.63525091799266</v>
      </c>
      <c r="E120" s="115">
        <f t="shared" si="23"/>
        <v>142.09399388004897</v>
      </c>
      <c r="F120" s="116">
        <f t="shared" si="24"/>
        <v>174.38752141982866</v>
      </c>
      <c r="G120" s="116">
        <f t="shared" si="25"/>
        <v>235.92078580171358</v>
      </c>
      <c r="H120" s="117">
        <f t="shared" si="26"/>
        <v>9859.611576467469</v>
      </c>
      <c r="I120" s="118">
        <f t="shared" si="28"/>
        <v>244.41338665855565</v>
      </c>
      <c r="J120" s="124">
        <f t="shared" si="29"/>
        <v>1202.8726123290312</v>
      </c>
      <c r="K120" s="119">
        <v>744</v>
      </c>
      <c r="L120" s="120">
        <f t="shared" si="30"/>
        <v>1475462.25088</v>
      </c>
      <c r="M120" s="120">
        <f t="shared" si="31"/>
        <v>47460702.67776</v>
      </c>
      <c r="N120" s="121">
        <f t="shared" si="16"/>
        <v>1222066.933292778</v>
      </c>
      <c r="O120" s="121">
        <f t="shared" si="17"/>
        <v>24441338.66585556</v>
      </c>
    </row>
    <row r="121" spans="1:15" ht="15.75" thickBot="1">
      <c r="A121" s="138"/>
      <c r="B121" s="122" t="s">
        <v>9</v>
      </c>
      <c r="C121" s="114">
        <v>101.08</v>
      </c>
      <c r="D121" s="115">
        <f t="shared" si="27"/>
        <v>123.72093023255815</v>
      </c>
      <c r="E121" s="115">
        <f t="shared" si="23"/>
        <v>142.19246511627907</v>
      </c>
      <c r="F121" s="116">
        <f t="shared" si="24"/>
        <v>174.50837209302327</v>
      </c>
      <c r="G121" s="116">
        <f t="shared" si="25"/>
        <v>236.08427906976743</v>
      </c>
      <c r="H121" s="117">
        <f t="shared" si="26"/>
        <v>9859.611576467469</v>
      </c>
      <c r="I121" s="118">
        <f t="shared" si="28"/>
        <v>244.41338665855565</v>
      </c>
      <c r="J121" s="124">
        <f t="shared" si="29"/>
        <v>1202.8726123290312</v>
      </c>
      <c r="K121" s="119">
        <v>744</v>
      </c>
      <c r="L121" s="120">
        <f t="shared" si="30"/>
        <v>1475462.25088</v>
      </c>
      <c r="M121" s="120">
        <f t="shared" si="31"/>
        <v>47460702.67776</v>
      </c>
      <c r="N121" s="121">
        <f t="shared" si="16"/>
        <v>1222066.933292778</v>
      </c>
      <c r="O121" s="121">
        <f t="shared" si="17"/>
        <v>24441338.66585556</v>
      </c>
    </row>
    <row r="122" spans="1:15" ht="15.75" thickBot="1">
      <c r="A122" s="138"/>
      <c r="B122" s="122" t="s">
        <v>8</v>
      </c>
      <c r="C122" s="114">
        <v>101.15</v>
      </c>
      <c r="D122" s="115">
        <f t="shared" si="27"/>
        <v>123.80660954712364</v>
      </c>
      <c r="E122" s="115">
        <f t="shared" si="23"/>
        <v>142.2909363525092</v>
      </c>
      <c r="F122" s="116">
        <f t="shared" si="24"/>
        <v>174.6292227662179</v>
      </c>
      <c r="G122" s="116">
        <f t="shared" si="25"/>
        <v>236.24777233782132</v>
      </c>
      <c r="H122" s="117">
        <f t="shared" si="26"/>
        <v>9866.444294122677</v>
      </c>
      <c r="I122" s="118">
        <f t="shared" si="28"/>
        <v>244.58276530488862</v>
      </c>
      <c r="J122" s="124">
        <f t="shared" si="29"/>
        <v>1203.7062038829667</v>
      </c>
      <c r="K122" s="119">
        <v>744</v>
      </c>
      <c r="L122" s="120">
        <f t="shared" si="30"/>
        <v>1475462.25088</v>
      </c>
      <c r="M122" s="120">
        <f t="shared" si="31"/>
        <v>47460702.67776</v>
      </c>
      <c r="N122" s="121">
        <f t="shared" si="16"/>
        <v>1222913.826524443</v>
      </c>
      <c r="O122" s="121">
        <f t="shared" si="17"/>
        <v>24458276.530488864</v>
      </c>
    </row>
    <row r="123" spans="1:15" ht="15.75" thickBot="1">
      <c r="A123" s="138"/>
      <c r="B123" s="122" t="s">
        <v>7</v>
      </c>
      <c r="C123" s="114">
        <v>101.5</v>
      </c>
      <c r="D123" s="115">
        <f t="shared" si="27"/>
        <v>124.23500611995105</v>
      </c>
      <c r="E123" s="115">
        <f t="shared" si="23"/>
        <v>142.78329253365973</v>
      </c>
      <c r="F123" s="116">
        <f t="shared" si="24"/>
        <v>175.23347613219096</v>
      </c>
      <c r="G123" s="116">
        <f t="shared" si="25"/>
        <v>237.0652386780906</v>
      </c>
      <c r="H123" s="117">
        <f t="shared" si="26"/>
        <v>9873.27701177789</v>
      </c>
      <c r="I123" s="118">
        <f t="shared" si="28"/>
        <v>244.7521439512217</v>
      </c>
      <c r="J123" s="124">
        <f t="shared" si="29"/>
        <v>1204.5397954369025</v>
      </c>
      <c r="K123" s="119">
        <v>744</v>
      </c>
      <c r="L123" s="120">
        <f t="shared" si="30"/>
        <v>1475462.25088</v>
      </c>
      <c r="M123" s="120">
        <f t="shared" si="31"/>
        <v>47460702.67776</v>
      </c>
      <c r="N123" s="121">
        <f t="shared" si="16"/>
        <v>1223760.7197561085</v>
      </c>
      <c r="O123" s="121">
        <f t="shared" si="17"/>
        <v>24475214.395122167</v>
      </c>
    </row>
    <row r="124" spans="1:15" ht="15.75" thickBot="1">
      <c r="A124" s="138"/>
      <c r="B124" s="122" t="s">
        <v>6</v>
      </c>
      <c r="C124" s="114">
        <v>101.61</v>
      </c>
      <c r="D124" s="115">
        <f t="shared" si="27"/>
        <v>124.36964504283966</v>
      </c>
      <c r="E124" s="115">
        <f t="shared" si="23"/>
        <v>142.93803304773562</v>
      </c>
      <c r="F124" s="116">
        <f t="shared" si="24"/>
        <v>175.42338433292537</v>
      </c>
      <c r="G124" s="116">
        <f t="shared" si="25"/>
        <v>237.32215667074664</v>
      </c>
      <c r="H124" s="117">
        <f t="shared" si="26"/>
        <v>9907.440600053937</v>
      </c>
      <c r="I124" s="118">
        <f t="shared" si="28"/>
        <v>245.59903718288683</v>
      </c>
      <c r="J124" s="124">
        <f t="shared" si="29"/>
        <v>1208.7077532065803</v>
      </c>
      <c r="K124" s="119">
        <v>744</v>
      </c>
      <c r="L124" s="120">
        <f t="shared" si="30"/>
        <v>1475462.25088</v>
      </c>
      <c r="M124" s="120">
        <f t="shared" si="31"/>
        <v>47460702.67776</v>
      </c>
      <c r="N124" s="121">
        <f t="shared" si="16"/>
        <v>1227995.185914434</v>
      </c>
      <c r="O124" s="121">
        <f t="shared" si="17"/>
        <v>24559903.71828868</v>
      </c>
    </row>
    <row r="125" spans="1:15" ht="15.75" thickBot="1">
      <c r="A125" s="139"/>
      <c r="B125" s="122" t="s">
        <v>5</v>
      </c>
      <c r="C125" s="114">
        <v>101.48</v>
      </c>
      <c r="D125" s="115">
        <f t="shared" si="27"/>
        <v>124.21052631578948</v>
      </c>
      <c r="E125" s="115">
        <f t="shared" si="23"/>
        <v>142.75515789473684</v>
      </c>
      <c r="F125" s="116">
        <f t="shared" si="24"/>
        <v>175.19894736842107</v>
      </c>
      <c r="G125" s="116">
        <f t="shared" si="25"/>
        <v>237.01852631578947</v>
      </c>
      <c r="H125" s="117">
        <f t="shared" si="26"/>
        <v>9918.177727797836</v>
      </c>
      <c r="I125" s="118">
        <f t="shared" si="28"/>
        <v>245.86520362712443</v>
      </c>
      <c r="J125" s="124">
        <f t="shared" si="29"/>
        <v>1210.017682791336</v>
      </c>
      <c r="K125" s="119">
        <v>744</v>
      </c>
      <c r="L125" s="120">
        <f t="shared" si="30"/>
        <v>1475462.25088</v>
      </c>
      <c r="M125" s="120">
        <f t="shared" si="31"/>
        <v>47460702.67776</v>
      </c>
      <c r="N125" s="121">
        <f t="shared" si="16"/>
        <v>1229326.018135622</v>
      </c>
      <c r="O125" s="121">
        <f t="shared" si="17"/>
        <v>24586520.36271244</v>
      </c>
    </row>
    <row r="126" spans="1:15" ht="15.75" thickBot="1">
      <c r="A126" s="137" t="s">
        <v>44</v>
      </c>
      <c r="B126" s="122" t="s">
        <v>16</v>
      </c>
      <c r="C126" s="114">
        <v>101.59</v>
      </c>
      <c r="D126" s="115">
        <f aca="true" t="shared" si="32" ref="D126:D149">C126/0.817</f>
        <v>124.3451652386781</v>
      </c>
      <c r="E126" s="115">
        <f t="shared" si="23"/>
        <v>142.90989840881275</v>
      </c>
      <c r="F126" s="116">
        <f t="shared" si="24"/>
        <v>175.38885556915548</v>
      </c>
      <c r="G126" s="116">
        <f t="shared" si="25"/>
        <v>237.27544430844554</v>
      </c>
      <c r="H126" s="117">
        <f t="shared" si="26"/>
        <v>9905.48839500959</v>
      </c>
      <c r="I126" s="118">
        <f aca="true" t="shared" si="33" ref="I126:I149">H126/40.3399</f>
        <v>245.5506432839345</v>
      </c>
      <c r="J126" s="124">
        <f aca="true" t="shared" si="34" ref="J126:J149">610/119.64*G125</f>
        <v>1208.46958419117</v>
      </c>
      <c r="K126" s="119">
        <v>744</v>
      </c>
      <c r="L126" s="120">
        <f aca="true" t="shared" si="35" ref="L126:L149">743680.57/375*K126</f>
        <v>1475462.25088</v>
      </c>
      <c r="M126" s="120">
        <f aca="true" t="shared" si="36" ref="M126:M149">23921725.14/375*K126</f>
        <v>47460702.67776</v>
      </c>
      <c r="N126" s="121">
        <f t="shared" si="16"/>
        <v>1227753.2164196726</v>
      </c>
      <c r="O126" s="121">
        <f t="shared" si="17"/>
        <v>24555064.328393452</v>
      </c>
    </row>
    <row r="127" spans="1:15" ht="15.75" thickBot="1">
      <c r="A127" s="138"/>
      <c r="B127" s="122" t="s">
        <v>15</v>
      </c>
      <c r="C127" s="114">
        <v>101.65</v>
      </c>
      <c r="D127" s="115">
        <f t="shared" si="32"/>
        <v>124.41860465116281</v>
      </c>
      <c r="E127" s="115">
        <f t="shared" si="23"/>
        <v>142.9943023255814</v>
      </c>
      <c r="F127" s="116">
        <f t="shared" si="24"/>
        <v>175.49244186046516</v>
      </c>
      <c r="G127" s="116">
        <f t="shared" si="25"/>
        <v>237.41558139534885</v>
      </c>
      <c r="H127" s="117">
        <f t="shared" si="26"/>
        <v>9916.225522753492</v>
      </c>
      <c r="I127" s="118">
        <f t="shared" si="33"/>
        <v>245.81680972817213</v>
      </c>
      <c r="J127" s="124">
        <f t="shared" si="34"/>
        <v>1209.779513775926</v>
      </c>
      <c r="K127" s="119">
        <v>744</v>
      </c>
      <c r="L127" s="120">
        <f t="shared" si="35"/>
        <v>1475462.25088</v>
      </c>
      <c r="M127" s="120">
        <f t="shared" si="36"/>
        <v>47460702.67776</v>
      </c>
      <c r="N127" s="121">
        <f t="shared" si="16"/>
        <v>1229084.0486408607</v>
      </c>
      <c r="O127" s="121">
        <f t="shared" si="17"/>
        <v>24581680.972817216</v>
      </c>
    </row>
    <row r="128" spans="1:15" ht="15.75" thickBot="1">
      <c r="A128" s="138"/>
      <c r="B128" s="122" t="s">
        <v>14</v>
      </c>
      <c r="C128" s="114">
        <v>102.57</v>
      </c>
      <c r="D128" s="115">
        <f t="shared" si="32"/>
        <v>125.54467564259485</v>
      </c>
      <c r="E128" s="115">
        <f t="shared" si="23"/>
        <v>144.28849571603428</v>
      </c>
      <c r="F128" s="116">
        <f t="shared" si="24"/>
        <v>177.08076499388005</v>
      </c>
      <c r="G128" s="116">
        <f t="shared" si="25"/>
        <v>239.5643500611995</v>
      </c>
      <c r="H128" s="117">
        <f t="shared" si="26"/>
        <v>9922.08213788653</v>
      </c>
      <c r="I128" s="118">
        <f t="shared" si="33"/>
        <v>245.96199142502905</v>
      </c>
      <c r="J128" s="124">
        <f t="shared" si="34"/>
        <v>1210.4940208221565</v>
      </c>
      <c r="K128" s="119">
        <v>744</v>
      </c>
      <c r="L128" s="120">
        <f t="shared" si="35"/>
        <v>1475462.25088</v>
      </c>
      <c r="M128" s="120">
        <f t="shared" si="36"/>
        <v>47460702.67776</v>
      </c>
      <c r="N128" s="121">
        <f t="shared" si="16"/>
        <v>1229809.957125145</v>
      </c>
      <c r="O128" s="121">
        <f t="shared" si="17"/>
        <v>24596199.1425029</v>
      </c>
    </row>
    <row r="129" spans="1:15" ht="15.75" thickBot="1">
      <c r="A129" s="138"/>
      <c r="B129" s="122" t="s">
        <v>13</v>
      </c>
      <c r="C129" s="114">
        <v>102.75</v>
      </c>
      <c r="D129" s="115">
        <f t="shared" si="32"/>
        <v>125.76499388004896</v>
      </c>
      <c r="E129" s="115">
        <f t="shared" si="23"/>
        <v>144.54170746634028</v>
      </c>
      <c r="F129" s="116">
        <f t="shared" si="24"/>
        <v>177.39152386780907</v>
      </c>
      <c r="G129" s="116">
        <f t="shared" si="25"/>
        <v>239.98476132190942</v>
      </c>
      <c r="H129" s="117">
        <f t="shared" si="26"/>
        <v>10011.883569926424</v>
      </c>
      <c r="I129" s="118">
        <f t="shared" si="33"/>
        <v>248.18811077683444</v>
      </c>
      <c r="J129" s="124">
        <f t="shared" si="34"/>
        <v>1221.449795531024</v>
      </c>
      <c r="K129" s="119">
        <v>744</v>
      </c>
      <c r="L129" s="120">
        <f t="shared" si="35"/>
        <v>1475462.25088</v>
      </c>
      <c r="M129" s="120">
        <f t="shared" si="36"/>
        <v>47460702.67776</v>
      </c>
      <c r="N129" s="121">
        <f t="shared" si="16"/>
        <v>1240940.5538841723</v>
      </c>
      <c r="O129" s="121">
        <f t="shared" si="17"/>
        <v>24818811.077683445</v>
      </c>
    </row>
    <row r="130" spans="1:15" ht="15.75" thickBot="1">
      <c r="A130" s="138"/>
      <c r="B130" s="122" t="s">
        <v>12</v>
      </c>
      <c r="C130" s="114">
        <v>103.08</v>
      </c>
      <c r="D130" s="115">
        <f t="shared" si="32"/>
        <v>126.16891064871481</v>
      </c>
      <c r="E130" s="115">
        <f t="shared" si="23"/>
        <v>145.00592900856793</v>
      </c>
      <c r="F130" s="116">
        <f t="shared" si="24"/>
        <v>177.96124847001226</v>
      </c>
      <c r="G130" s="116">
        <f t="shared" si="25"/>
        <v>240.7555152998776</v>
      </c>
      <c r="H130" s="117">
        <f t="shared" si="26"/>
        <v>10029.453415325535</v>
      </c>
      <c r="I130" s="118">
        <f t="shared" si="33"/>
        <v>248.62365586740512</v>
      </c>
      <c r="J130" s="124">
        <f t="shared" si="34"/>
        <v>1223.5933166697155</v>
      </c>
      <c r="K130" s="119">
        <v>744</v>
      </c>
      <c r="L130" s="120">
        <f t="shared" si="35"/>
        <v>1475462.25088</v>
      </c>
      <c r="M130" s="120">
        <f t="shared" si="36"/>
        <v>47460702.67776</v>
      </c>
      <c r="N130" s="121">
        <f t="shared" si="16"/>
        <v>1243118.2793370255</v>
      </c>
      <c r="O130" s="121">
        <f t="shared" si="17"/>
        <v>24862365.58674051</v>
      </c>
    </row>
    <row r="131" spans="1:15" ht="15.75" thickBot="1">
      <c r="A131" s="138"/>
      <c r="B131" s="122" t="s">
        <v>11</v>
      </c>
      <c r="C131" s="114">
        <v>103.19</v>
      </c>
      <c r="D131" s="115">
        <f t="shared" si="32"/>
        <v>126.30354957160343</v>
      </c>
      <c r="E131" s="115">
        <f t="shared" si="23"/>
        <v>145.16066952264381</v>
      </c>
      <c r="F131" s="116">
        <f t="shared" si="24"/>
        <v>178.15115667074664</v>
      </c>
      <c r="G131" s="116">
        <f t="shared" si="25"/>
        <v>241.01243329253364</v>
      </c>
      <c r="H131" s="117">
        <f t="shared" si="26"/>
        <v>10061.66479855724</v>
      </c>
      <c r="I131" s="118">
        <f t="shared" si="33"/>
        <v>249.422155200118</v>
      </c>
      <c r="J131" s="124">
        <f t="shared" si="34"/>
        <v>1227.5231054239832</v>
      </c>
      <c r="K131" s="119">
        <v>744</v>
      </c>
      <c r="L131" s="120">
        <f t="shared" si="35"/>
        <v>1475462.25088</v>
      </c>
      <c r="M131" s="120">
        <f t="shared" si="36"/>
        <v>47460702.67776</v>
      </c>
      <c r="N131" s="121">
        <f t="shared" si="16"/>
        <v>1247110.7760005898</v>
      </c>
      <c r="O131" s="121">
        <f t="shared" si="17"/>
        <v>24942215.520011794</v>
      </c>
    </row>
    <row r="132" spans="1:15" ht="15.75" thickBot="1">
      <c r="A132" s="138"/>
      <c r="B132" s="122" t="s">
        <v>10</v>
      </c>
      <c r="C132" s="114">
        <v>103.31</v>
      </c>
      <c r="D132" s="115">
        <f t="shared" si="32"/>
        <v>126.45042839657283</v>
      </c>
      <c r="E132" s="115">
        <f t="shared" si="23"/>
        <v>145.32947735618114</v>
      </c>
      <c r="F132" s="116">
        <f t="shared" si="24"/>
        <v>178.35832925336598</v>
      </c>
      <c r="G132" s="116">
        <f t="shared" si="25"/>
        <v>241.29270746634026</v>
      </c>
      <c r="H132" s="117">
        <f t="shared" si="26"/>
        <v>10072.401926301138</v>
      </c>
      <c r="I132" s="118">
        <f t="shared" si="33"/>
        <v>249.68832164435554</v>
      </c>
      <c r="J132" s="124">
        <f t="shared" si="34"/>
        <v>1228.833035008739</v>
      </c>
      <c r="K132" s="119">
        <v>750</v>
      </c>
      <c r="L132" s="120">
        <f t="shared" si="35"/>
        <v>1487361.14</v>
      </c>
      <c r="M132" s="120">
        <f t="shared" si="36"/>
        <v>47843450.28</v>
      </c>
      <c r="N132" s="121">
        <f t="shared" si="16"/>
        <v>1248441.6082217777</v>
      </c>
      <c r="O132" s="121">
        <f t="shared" si="17"/>
        <v>24968832.16443555</v>
      </c>
    </row>
    <row r="133" spans="1:15" ht="15.75" thickBot="1">
      <c r="A133" s="138"/>
      <c r="B133" s="122" t="s">
        <v>9</v>
      </c>
      <c r="C133" s="114">
        <v>103.26</v>
      </c>
      <c r="D133" s="115">
        <f t="shared" si="32"/>
        <v>126.38922888616892</v>
      </c>
      <c r="E133" s="115">
        <f t="shared" si="23"/>
        <v>145.25914075887394</v>
      </c>
      <c r="F133" s="116">
        <f t="shared" si="24"/>
        <v>178.27200734394128</v>
      </c>
      <c r="G133" s="116">
        <f t="shared" si="25"/>
        <v>241.17592656058753</v>
      </c>
      <c r="H133" s="117">
        <f t="shared" si="26"/>
        <v>10084.115156567212</v>
      </c>
      <c r="I133" s="118">
        <f t="shared" si="33"/>
        <v>249.9786850380693</v>
      </c>
      <c r="J133" s="124">
        <f t="shared" si="34"/>
        <v>1230.2620491011999</v>
      </c>
      <c r="K133" s="119">
        <v>750</v>
      </c>
      <c r="L133" s="120">
        <f t="shared" si="35"/>
        <v>1487361.14</v>
      </c>
      <c r="M133" s="120">
        <f t="shared" si="36"/>
        <v>47843450.28</v>
      </c>
      <c r="N133" s="121">
        <f t="shared" si="16"/>
        <v>1249893.4251903465</v>
      </c>
      <c r="O133" s="121">
        <f t="shared" si="17"/>
        <v>24997868.50380693</v>
      </c>
    </row>
    <row r="134" spans="1:15" ht="15.75" thickBot="1">
      <c r="A134" s="138"/>
      <c r="B134" s="122" t="s">
        <v>8</v>
      </c>
      <c r="C134" s="114">
        <v>103.04</v>
      </c>
      <c r="D134" s="115">
        <f t="shared" si="32"/>
        <v>126.1199510403917</v>
      </c>
      <c r="E134" s="115">
        <f t="shared" si="23"/>
        <v>144.94965973072217</v>
      </c>
      <c r="F134" s="116">
        <f t="shared" si="24"/>
        <v>177.8921909424725</v>
      </c>
      <c r="G134" s="116">
        <f t="shared" si="25"/>
        <v>240.6620905752754</v>
      </c>
      <c r="H134" s="117">
        <f t="shared" si="26"/>
        <v>10079.23464395635</v>
      </c>
      <c r="I134" s="118">
        <f t="shared" si="33"/>
        <v>249.85770029068863</v>
      </c>
      <c r="J134" s="124">
        <f t="shared" si="34"/>
        <v>1229.6666265626748</v>
      </c>
      <c r="K134" s="119">
        <v>750</v>
      </c>
      <c r="L134" s="120">
        <f t="shared" si="35"/>
        <v>1487361.14</v>
      </c>
      <c r="M134" s="120">
        <f t="shared" si="36"/>
        <v>47843450.28</v>
      </c>
      <c r="N134" s="121">
        <f t="shared" si="16"/>
        <v>1249288.501453443</v>
      </c>
      <c r="O134" s="121">
        <f t="shared" si="17"/>
        <v>24985770.029068857</v>
      </c>
    </row>
    <row r="135" spans="1:15" ht="15.75" thickBot="1">
      <c r="A135" s="138"/>
      <c r="B135" s="122" t="s">
        <v>7</v>
      </c>
      <c r="C135" s="114">
        <v>103.34</v>
      </c>
      <c r="D135" s="115">
        <f t="shared" si="32"/>
        <v>126.48714810281518</v>
      </c>
      <c r="E135" s="115">
        <f t="shared" si="23"/>
        <v>145.37167931456548</v>
      </c>
      <c r="F135" s="116">
        <f t="shared" si="24"/>
        <v>178.41012239902082</v>
      </c>
      <c r="G135" s="116">
        <f t="shared" si="25"/>
        <v>241.36277600979193</v>
      </c>
      <c r="H135" s="117">
        <f t="shared" si="26"/>
        <v>10057.760388468549</v>
      </c>
      <c r="I135" s="118">
        <f t="shared" si="33"/>
        <v>249.3253674022134</v>
      </c>
      <c r="J135" s="124">
        <f t="shared" si="34"/>
        <v>1227.0467673931628</v>
      </c>
      <c r="K135" s="119">
        <v>750</v>
      </c>
      <c r="L135" s="120">
        <f t="shared" si="35"/>
        <v>1487361.14</v>
      </c>
      <c r="M135" s="120">
        <f t="shared" si="36"/>
        <v>47843450.28</v>
      </c>
      <c r="N135" s="121">
        <f t="shared" si="16"/>
        <v>1246626.837011067</v>
      </c>
      <c r="O135" s="121">
        <f t="shared" si="17"/>
        <v>24932536.74022134</v>
      </c>
    </row>
    <row r="136" spans="1:15" ht="15.75" thickBot="1">
      <c r="A136" s="138"/>
      <c r="B136" s="122" t="s">
        <v>6</v>
      </c>
      <c r="C136" s="114">
        <v>103.41</v>
      </c>
      <c r="D136" s="115">
        <f t="shared" si="32"/>
        <v>126.57282741738067</v>
      </c>
      <c r="E136" s="115">
        <f t="shared" si="23"/>
        <v>145.4701505507956</v>
      </c>
      <c r="F136" s="116">
        <f t="shared" si="24"/>
        <v>178.53097307221543</v>
      </c>
      <c r="G136" s="116">
        <f t="shared" si="25"/>
        <v>241.52626927784578</v>
      </c>
      <c r="H136" s="117">
        <f t="shared" si="26"/>
        <v>10087.043464133732</v>
      </c>
      <c r="I136" s="118">
        <f t="shared" si="33"/>
        <v>250.0512758864978</v>
      </c>
      <c r="J136" s="124">
        <f t="shared" si="34"/>
        <v>1230.6193026243152</v>
      </c>
      <c r="K136" s="119">
        <v>750</v>
      </c>
      <c r="L136" s="120">
        <f t="shared" si="35"/>
        <v>1487361.14</v>
      </c>
      <c r="M136" s="120">
        <f t="shared" si="36"/>
        <v>47843450.28</v>
      </c>
      <c r="N136" s="121">
        <f>25000000/40.3399*$G135/119.64</f>
        <v>1250256.3794324887</v>
      </c>
      <c r="O136" s="121">
        <f>500000000/40.3399*$G135/119.64</f>
        <v>25005127.588649776</v>
      </c>
    </row>
    <row r="137" spans="1:15" ht="15.75" thickBot="1">
      <c r="A137" s="139"/>
      <c r="B137" s="122" t="s">
        <v>5</v>
      </c>
      <c r="C137" s="114">
        <v>103.54</v>
      </c>
      <c r="D137" s="115">
        <f t="shared" si="32"/>
        <v>126.73194614443086</v>
      </c>
      <c r="E137" s="115">
        <f t="shared" si="23"/>
        <v>145.65302570379438</v>
      </c>
      <c r="F137" s="116">
        <f t="shared" si="24"/>
        <v>178.75541003671975</v>
      </c>
      <c r="G137" s="116">
        <f t="shared" si="25"/>
        <v>241.82989963280295</v>
      </c>
      <c r="H137" s="117">
        <f t="shared" si="26"/>
        <v>10093.87618178894</v>
      </c>
      <c r="I137" s="118">
        <f t="shared" si="33"/>
        <v>250.2206545328308</v>
      </c>
      <c r="J137" s="124">
        <f t="shared" si="34"/>
        <v>1231.4528941782507</v>
      </c>
      <c r="K137" s="119">
        <v>750</v>
      </c>
      <c r="L137" s="120">
        <f t="shared" si="35"/>
        <v>1487361.14</v>
      </c>
      <c r="M137" s="120">
        <f t="shared" si="36"/>
        <v>47843450.28</v>
      </c>
      <c r="N137" s="121">
        <f>25000000/40.3399*$G136/119.64</f>
        <v>1251103.272664154</v>
      </c>
      <c r="O137" s="121">
        <f>500000000/40.3399*$G136/119.64</f>
        <v>25022065.45328308</v>
      </c>
    </row>
    <row r="138" spans="1:15" ht="15.75" thickBot="1">
      <c r="A138" s="137" t="s">
        <v>45</v>
      </c>
      <c r="B138" s="122" t="s">
        <v>16</v>
      </c>
      <c r="C138" s="114">
        <v>104.28</v>
      </c>
      <c r="D138" s="115">
        <f t="shared" si="32"/>
        <v>127.63769889840883</v>
      </c>
      <c r="E138" s="115">
        <f t="shared" si="23"/>
        <v>146.69400734394125</v>
      </c>
      <c r="F138" s="116">
        <f t="shared" si="24"/>
        <v>180.03297429620565</v>
      </c>
      <c r="G138" s="116">
        <f t="shared" si="25"/>
        <v>243.55825703794372</v>
      </c>
      <c r="H138" s="117">
        <f t="shared" si="26"/>
        <v>10106.565514577187</v>
      </c>
      <c r="I138" s="118">
        <f t="shared" si="33"/>
        <v>250.5352148760207</v>
      </c>
      <c r="J138" s="124">
        <f t="shared" si="34"/>
        <v>1233.000992778417</v>
      </c>
      <c r="K138" s="119">
        <v>754</v>
      </c>
      <c r="L138" s="126">
        <f t="shared" si="35"/>
        <v>1495293.7327466665</v>
      </c>
      <c r="M138" s="126">
        <f t="shared" si="36"/>
        <v>48098615.34816</v>
      </c>
      <c r="N138" s="121">
        <f aca="true" t="shared" si="37" ref="N138:N201">25000000/40.3399*$G137/119.64</f>
        <v>1252676.0743801035</v>
      </c>
      <c r="O138" s="121">
        <f aca="true" t="shared" si="38" ref="O138:O201">500000000/40.3399*$G137/119.64</f>
        <v>25053521.48760207</v>
      </c>
    </row>
    <row r="139" spans="1:15" ht="15.75" thickBot="1">
      <c r="A139" s="138"/>
      <c r="B139" s="122" t="s">
        <v>15</v>
      </c>
      <c r="C139" s="114">
        <v>104.67</v>
      </c>
      <c r="D139" s="115">
        <f t="shared" si="32"/>
        <v>128.11505507955937</v>
      </c>
      <c r="E139" s="115">
        <f t="shared" si="23"/>
        <v>147.24263280293758</v>
      </c>
      <c r="F139" s="116">
        <f t="shared" si="24"/>
        <v>180.7062851897185</v>
      </c>
      <c r="G139" s="116">
        <f t="shared" si="25"/>
        <v>244.46914810281518</v>
      </c>
      <c r="H139" s="117">
        <f t="shared" si="26"/>
        <v>10178.797101217977</v>
      </c>
      <c r="I139" s="118">
        <f t="shared" si="33"/>
        <v>252.32578913725558</v>
      </c>
      <c r="J139" s="124">
        <f t="shared" si="34"/>
        <v>1241.813246348593</v>
      </c>
      <c r="K139" s="119">
        <v>754</v>
      </c>
      <c r="L139" s="126">
        <f t="shared" si="35"/>
        <v>1495293.7327466665</v>
      </c>
      <c r="M139" s="126">
        <f t="shared" si="36"/>
        <v>48098615.34816</v>
      </c>
      <c r="N139" s="121">
        <f t="shared" si="37"/>
        <v>1261628.9456862777</v>
      </c>
      <c r="O139" s="121">
        <f t="shared" si="38"/>
        <v>25232578.913725555</v>
      </c>
    </row>
    <row r="140" spans="1:15" ht="15.75" thickBot="1">
      <c r="A140" s="138"/>
      <c r="B140" s="122" t="s">
        <v>14</v>
      </c>
      <c r="C140" s="114">
        <v>104.91</v>
      </c>
      <c r="D140" s="115">
        <f t="shared" si="32"/>
        <v>128.40881272949818</v>
      </c>
      <c r="E140" s="115">
        <f t="shared" si="23"/>
        <v>147.58024847001226</v>
      </c>
      <c r="F140" s="116">
        <f t="shared" si="24"/>
        <v>181.1206303549572</v>
      </c>
      <c r="G140" s="116">
        <f t="shared" si="25"/>
        <v>245.02969645042842</v>
      </c>
      <c r="H140" s="117">
        <f t="shared" si="26"/>
        <v>10216.865099582714</v>
      </c>
      <c r="I140" s="118">
        <f t="shared" si="33"/>
        <v>253.26947016682524</v>
      </c>
      <c r="J140" s="124">
        <f t="shared" si="34"/>
        <v>1246.457542149091</v>
      </c>
      <c r="K140" s="119">
        <v>754</v>
      </c>
      <c r="L140" s="126">
        <f t="shared" si="35"/>
        <v>1495293.7327466665</v>
      </c>
      <c r="M140" s="126">
        <f t="shared" si="36"/>
        <v>48098615.34816</v>
      </c>
      <c r="N140" s="121">
        <f t="shared" si="37"/>
        <v>1266347.3508341261</v>
      </c>
      <c r="O140" s="121">
        <f t="shared" si="38"/>
        <v>25326947.016682524</v>
      </c>
    </row>
    <row r="141" spans="1:15" ht="15.75" thickBot="1">
      <c r="A141" s="138"/>
      <c r="B141" s="122" t="s">
        <v>13</v>
      </c>
      <c r="C141" s="114">
        <v>105.09</v>
      </c>
      <c r="D141" s="115">
        <f t="shared" si="32"/>
        <v>128.6291309669523</v>
      </c>
      <c r="E141" s="115">
        <f t="shared" si="23"/>
        <v>147.83346022031827</v>
      </c>
      <c r="F141" s="116">
        <f t="shared" si="24"/>
        <v>181.43138922888622</v>
      </c>
      <c r="G141" s="116">
        <f t="shared" si="25"/>
        <v>245.45010771113834</v>
      </c>
      <c r="H141" s="117">
        <f t="shared" si="26"/>
        <v>10240.291560114863</v>
      </c>
      <c r="I141" s="118">
        <f t="shared" si="33"/>
        <v>253.85019695425282</v>
      </c>
      <c r="J141" s="124">
        <f t="shared" si="34"/>
        <v>1249.3155703340133</v>
      </c>
      <c r="K141" s="119">
        <v>754</v>
      </c>
      <c r="L141" s="126">
        <f t="shared" si="35"/>
        <v>1495293.7327466665</v>
      </c>
      <c r="M141" s="126">
        <f t="shared" si="36"/>
        <v>48098615.34816</v>
      </c>
      <c r="N141" s="121">
        <f t="shared" si="37"/>
        <v>1269250.984771264</v>
      </c>
      <c r="O141" s="121">
        <f t="shared" si="38"/>
        <v>25385019.695425276</v>
      </c>
    </row>
    <row r="142" spans="1:15" ht="15.75" thickBot="1">
      <c r="A142" s="138"/>
      <c r="B142" s="122" t="s">
        <v>12</v>
      </c>
      <c r="C142" s="114">
        <v>105</v>
      </c>
      <c r="D142" s="115">
        <f t="shared" si="32"/>
        <v>128.51897184822522</v>
      </c>
      <c r="E142" s="115">
        <f t="shared" si="23"/>
        <v>147.70685434516525</v>
      </c>
      <c r="F142" s="116">
        <f t="shared" si="24"/>
        <v>181.2760097919217</v>
      </c>
      <c r="G142" s="116">
        <f t="shared" si="25"/>
        <v>245.23990208078334</v>
      </c>
      <c r="H142" s="117">
        <f t="shared" si="26"/>
        <v>10257.861405513973</v>
      </c>
      <c r="I142" s="118">
        <f t="shared" si="33"/>
        <v>254.28574204482345</v>
      </c>
      <c r="J142" s="124">
        <f t="shared" si="34"/>
        <v>1251.4590914727048</v>
      </c>
      <c r="K142" s="119">
        <v>754</v>
      </c>
      <c r="L142" s="126">
        <f t="shared" si="35"/>
        <v>1495293.7327466665</v>
      </c>
      <c r="M142" s="126">
        <f t="shared" si="36"/>
        <v>48098615.34816</v>
      </c>
      <c r="N142" s="121">
        <f t="shared" si="37"/>
        <v>1271428.7102241172</v>
      </c>
      <c r="O142" s="121">
        <f t="shared" si="38"/>
        <v>25428574.204482343</v>
      </c>
    </row>
    <row r="143" spans="1:15" ht="15.75" thickBot="1">
      <c r="A143" s="138"/>
      <c r="B143" s="122" t="s">
        <v>11</v>
      </c>
      <c r="C143" s="114">
        <v>104.84</v>
      </c>
      <c r="D143" s="115">
        <f t="shared" si="32"/>
        <v>128.3231334149327</v>
      </c>
      <c r="E143" s="115">
        <f t="shared" si="23"/>
        <v>147.48177723378214</v>
      </c>
      <c r="F143" s="116">
        <f t="shared" si="24"/>
        <v>180.9997796817626</v>
      </c>
      <c r="G143" s="116">
        <f t="shared" si="25"/>
        <v>244.86620318237456</v>
      </c>
      <c r="H143" s="117">
        <f t="shared" si="26"/>
        <v>10249.076482814417</v>
      </c>
      <c r="I143" s="118">
        <f t="shared" si="33"/>
        <v>254.0679694995381</v>
      </c>
      <c r="J143" s="124">
        <f t="shared" si="34"/>
        <v>1250.3873309033588</v>
      </c>
      <c r="K143" s="119">
        <v>754</v>
      </c>
      <c r="L143" s="126">
        <f t="shared" si="35"/>
        <v>1495293.7327466665</v>
      </c>
      <c r="M143" s="126">
        <f t="shared" si="36"/>
        <v>48098615.34816</v>
      </c>
      <c r="N143" s="121">
        <f t="shared" si="37"/>
        <v>1270339.8474976905</v>
      </c>
      <c r="O143" s="121">
        <f t="shared" si="38"/>
        <v>25406796.949953802</v>
      </c>
    </row>
    <row r="144" spans="1:15" ht="15.75" thickBot="1">
      <c r="A144" s="138"/>
      <c r="B144" s="122" t="s">
        <v>10</v>
      </c>
      <c r="C144" s="114">
        <v>105.15</v>
      </c>
      <c r="D144" s="115">
        <f t="shared" si="32"/>
        <v>128.702570379437</v>
      </c>
      <c r="E144" s="115">
        <f t="shared" si="23"/>
        <v>147.91786413708692</v>
      </c>
      <c r="F144" s="116">
        <f t="shared" si="24"/>
        <v>181.5349755201959</v>
      </c>
      <c r="G144" s="116">
        <f t="shared" si="25"/>
        <v>245.59024479804165</v>
      </c>
      <c r="H144" s="117">
        <f t="shared" si="26"/>
        <v>10233.458842459651</v>
      </c>
      <c r="I144" s="118">
        <f t="shared" si="33"/>
        <v>253.68081830791974</v>
      </c>
      <c r="J144" s="124">
        <f t="shared" si="34"/>
        <v>1248.4819787800777</v>
      </c>
      <c r="K144" s="119">
        <v>767</v>
      </c>
      <c r="L144" s="126">
        <f t="shared" si="35"/>
        <v>1521074.6591733333</v>
      </c>
      <c r="M144" s="126">
        <f t="shared" si="36"/>
        <v>48927901.81968</v>
      </c>
      <c r="N144" s="121">
        <f t="shared" si="37"/>
        <v>1268404.0915395988</v>
      </c>
      <c r="O144" s="121">
        <f t="shared" si="38"/>
        <v>25368081.830791976</v>
      </c>
    </row>
    <row r="145" spans="1:15" ht="15.75" thickBot="1">
      <c r="A145" s="138"/>
      <c r="B145" s="122" t="s">
        <v>9</v>
      </c>
      <c r="C145" s="114">
        <v>105.22</v>
      </c>
      <c r="D145" s="115">
        <f t="shared" si="32"/>
        <v>128.78824969400245</v>
      </c>
      <c r="E145" s="115">
        <f t="shared" si="23"/>
        <v>148.01633537331702</v>
      </c>
      <c r="F145" s="116">
        <f t="shared" si="24"/>
        <v>181.65582619339045</v>
      </c>
      <c r="G145" s="116">
        <f t="shared" si="25"/>
        <v>245.75373806609545</v>
      </c>
      <c r="H145" s="117">
        <f t="shared" si="26"/>
        <v>10263.71802064701</v>
      </c>
      <c r="I145" s="118">
        <f t="shared" si="33"/>
        <v>254.43092374168032</v>
      </c>
      <c r="J145" s="124">
        <f t="shared" si="34"/>
        <v>1252.1735985189353</v>
      </c>
      <c r="K145" s="119">
        <v>767</v>
      </c>
      <c r="L145" s="126">
        <f t="shared" si="35"/>
        <v>1521074.6591733333</v>
      </c>
      <c r="M145" s="126">
        <f t="shared" si="36"/>
        <v>48927901.81968</v>
      </c>
      <c r="N145" s="121">
        <f t="shared" si="37"/>
        <v>1272154.6187084015</v>
      </c>
      <c r="O145" s="121">
        <f t="shared" si="38"/>
        <v>25443092.374168027</v>
      </c>
    </row>
    <row r="146" spans="1:15" ht="15.75" thickBot="1">
      <c r="A146" s="138"/>
      <c r="B146" s="122" t="s">
        <v>8</v>
      </c>
      <c r="C146" s="114">
        <v>105.11</v>
      </c>
      <c r="D146" s="115">
        <f t="shared" si="32"/>
        <v>128.65361077111385</v>
      </c>
      <c r="E146" s="115">
        <f t="shared" si="23"/>
        <v>147.86159485924114</v>
      </c>
      <c r="F146" s="116">
        <f t="shared" si="24"/>
        <v>181.4659179926561</v>
      </c>
      <c r="G146" s="116">
        <f t="shared" si="25"/>
        <v>245.49682007343944</v>
      </c>
      <c r="H146" s="117">
        <f t="shared" si="26"/>
        <v>10270.550738302216</v>
      </c>
      <c r="I146" s="118">
        <f t="shared" si="33"/>
        <v>254.60030238801326</v>
      </c>
      <c r="J146" s="124">
        <f t="shared" si="34"/>
        <v>1253.0071900728706</v>
      </c>
      <c r="K146" s="119">
        <v>767</v>
      </c>
      <c r="L146" s="126">
        <f t="shared" si="35"/>
        <v>1521074.6591733333</v>
      </c>
      <c r="M146" s="126">
        <f t="shared" si="36"/>
        <v>48927901.81968</v>
      </c>
      <c r="N146" s="121">
        <f t="shared" si="37"/>
        <v>1273001.5119400665</v>
      </c>
      <c r="O146" s="121">
        <f t="shared" si="38"/>
        <v>25460030.238801327</v>
      </c>
    </row>
    <row r="147" spans="1:15" ht="15.75" thickBot="1">
      <c r="A147" s="138"/>
      <c r="B147" s="122" t="s">
        <v>7</v>
      </c>
      <c r="C147" s="114">
        <v>105.41</v>
      </c>
      <c r="D147" s="115">
        <f t="shared" si="32"/>
        <v>129.02080783353733</v>
      </c>
      <c r="E147" s="115">
        <f t="shared" si="23"/>
        <v>148.28361444308445</v>
      </c>
      <c r="F147" s="116">
        <f t="shared" si="24"/>
        <v>181.98384944920443</v>
      </c>
      <c r="G147" s="116">
        <f t="shared" si="25"/>
        <v>246.19750550795592</v>
      </c>
      <c r="H147" s="117">
        <f t="shared" si="26"/>
        <v>10259.81361055832</v>
      </c>
      <c r="I147" s="118">
        <f t="shared" si="33"/>
        <v>254.33413594377575</v>
      </c>
      <c r="J147" s="124">
        <f t="shared" si="34"/>
        <v>1251.6972604881148</v>
      </c>
      <c r="K147" s="119">
        <v>767</v>
      </c>
      <c r="L147" s="126">
        <f t="shared" si="35"/>
        <v>1521074.6591733333</v>
      </c>
      <c r="M147" s="126">
        <f t="shared" si="36"/>
        <v>48927901.81968</v>
      </c>
      <c r="N147" s="121">
        <f t="shared" si="37"/>
        <v>1271670.6797188786</v>
      </c>
      <c r="O147" s="121">
        <f t="shared" si="38"/>
        <v>25433413.59437757</v>
      </c>
    </row>
    <row r="148" spans="1:15" ht="15.75" thickBot="1">
      <c r="A148" s="138"/>
      <c r="B148" s="122" t="s">
        <v>6</v>
      </c>
      <c r="C148" s="114">
        <v>105.55</v>
      </c>
      <c r="D148" s="115">
        <f t="shared" si="32"/>
        <v>129.1921664626683</v>
      </c>
      <c r="E148" s="115">
        <f t="shared" si="23"/>
        <v>148.48055691554467</v>
      </c>
      <c r="F148" s="116">
        <f t="shared" si="24"/>
        <v>182.22555079559365</v>
      </c>
      <c r="G148" s="116">
        <f t="shared" si="25"/>
        <v>246.52449204406363</v>
      </c>
      <c r="H148" s="117">
        <f t="shared" si="26"/>
        <v>10289.096686223502</v>
      </c>
      <c r="I148" s="118">
        <f t="shared" si="33"/>
        <v>255.0600444280601</v>
      </c>
      <c r="J148" s="124">
        <f t="shared" si="34"/>
        <v>1255.2697957192672</v>
      </c>
      <c r="K148" s="119">
        <v>767</v>
      </c>
      <c r="L148" s="126">
        <f t="shared" si="35"/>
        <v>1521074.6591733333</v>
      </c>
      <c r="M148" s="126">
        <f t="shared" si="36"/>
        <v>48927901.81968</v>
      </c>
      <c r="N148" s="121">
        <f t="shared" si="37"/>
        <v>1275300.2221403003</v>
      </c>
      <c r="O148" s="121">
        <f t="shared" si="38"/>
        <v>25506004.442806005</v>
      </c>
    </row>
    <row r="149" spans="1:15" ht="15.75" thickBot="1">
      <c r="A149" s="139"/>
      <c r="B149" s="122" t="s">
        <v>5</v>
      </c>
      <c r="C149" s="114">
        <v>105.75</v>
      </c>
      <c r="D149" s="115">
        <f t="shared" si="32"/>
        <v>129.43696450428396</v>
      </c>
      <c r="E149" s="115">
        <f t="shared" si="23"/>
        <v>148.76190330477357</v>
      </c>
      <c r="F149" s="116">
        <f t="shared" si="24"/>
        <v>182.57083843329255</v>
      </c>
      <c r="G149" s="116">
        <f t="shared" si="25"/>
        <v>246.99161566707465</v>
      </c>
      <c r="H149" s="117">
        <f t="shared" si="26"/>
        <v>10302.76212153392</v>
      </c>
      <c r="I149" s="118">
        <f t="shared" si="33"/>
        <v>255.39880172072614</v>
      </c>
      <c r="J149" s="124">
        <f t="shared" si="34"/>
        <v>1256.9369788271383</v>
      </c>
      <c r="K149" s="119">
        <v>767</v>
      </c>
      <c r="L149" s="126">
        <f t="shared" si="35"/>
        <v>1521074.6591733333</v>
      </c>
      <c r="M149" s="126">
        <f t="shared" si="36"/>
        <v>48927901.81968</v>
      </c>
      <c r="N149" s="121">
        <f t="shared" si="37"/>
        <v>1276994.0086036306</v>
      </c>
      <c r="O149" s="121">
        <f t="shared" si="38"/>
        <v>25539880.172072608</v>
      </c>
    </row>
    <row r="150" spans="1:15" ht="15.75" thickBot="1">
      <c r="A150" s="140" t="s">
        <v>46</v>
      </c>
      <c r="B150" s="122" t="s">
        <v>16</v>
      </c>
      <c r="C150" s="114">
        <v>106.06</v>
      </c>
      <c r="D150" s="115">
        <f aca="true" t="shared" si="39" ref="D150:D161">C150/0.817</f>
        <v>129.81640146878826</v>
      </c>
      <c r="E150" s="115">
        <f t="shared" si="23"/>
        <v>149.19799020807835</v>
      </c>
      <c r="F150" s="116">
        <f t="shared" si="24"/>
        <v>183.10603427172586</v>
      </c>
      <c r="G150" s="116">
        <f t="shared" si="25"/>
        <v>247.71565728274174</v>
      </c>
      <c r="H150" s="117">
        <f t="shared" si="26"/>
        <v>10322.284171977375</v>
      </c>
      <c r="I150" s="118">
        <f aca="true" t="shared" si="40" ref="I150:I161">H150/40.3399</f>
        <v>255.88274071024904</v>
      </c>
      <c r="J150" s="124">
        <f aca="true" t="shared" si="41" ref="J150:J161">610/119.64*G149</f>
        <v>1259.3186689812399</v>
      </c>
      <c r="K150" s="119">
        <v>775</v>
      </c>
      <c r="L150" s="126">
        <f aca="true" t="shared" si="42" ref="L150:L161">743680.57/375*K150</f>
        <v>1536939.8446666666</v>
      </c>
      <c r="M150" s="126">
        <f aca="true" t="shared" si="43" ref="M150:M161">23921725.14/375*K150</f>
        <v>49438231.956</v>
      </c>
      <c r="N150" s="121">
        <f t="shared" si="37"/>
        <v>1279413.7035512454</v>
      </c>
      <c r="O150" s="121">
        <f t="shared" si="38"/>
        <v>25588274.071024902</v>
      </c>
    </row>
    <row r="151" spans="1:15" ht="15.75" thickBot="1">
      <c r="A151" s="138"/>
      <c r="B151" s="122" t="s">
        <v>15</v>
      </c>
      <c r="C151" s="114">
        <v>106.22</v>
      </c>
      <c r="D151" s="115">
        <f t="shared" si="39"/>
        <v>130.01223990208078</v>
      </c>
      <c r="E151" s="115">
        <f t="shared" si="23"/>
        <v>149.42306731946144</v>
      </c>
      <c r="F151" s="116">
        <f t="shared" si="24"/>
        <v>183.38226438188494</v>
      </c>
      <c r="G151" s="116">
        <f t="shared" si="25"/>
        <v>248.08935618115052</v>
      </c>
      <c r="H151" s="117">
        <f t="shared" si="26"/>
        <v>10352.543350164733</v>
      </c>
      <c r="I151" s="118">
        <f t="shared" si="40"/>
        <v>256.6328461440096</v>
      </c>
      <c r="J151" s="124">
        <f t="shared" si="41"/>
        <v>1263.0102887200976</v>
      </c>
      <c r="K151" s="119">
        <v>775</v>
      </c>
      <c r="L151" s="126">
        <f t="shared" si="42"/>
        <v>1536939.8446666666</v>
      </c>
      <c r="M151" s="126">
        <f t="shared" si="43"/>
        <v>49438231.956</v>
      </c>
      <c r="N151" s="121">
        <f t="shared" si="37"/>
        <v>1283164.2307200478</v>
      </c>
      <c r="O151" s="121">
        <f t="shared" si="38"/>
        <v>25663284.61440096</v>
      </c>
    </row>
    <row r="152" spans="1:15" ht="15.75" thickBot="1">
      <c r="A152" s="138"/>
      <c r="B152" s="122" t="s">
        <v>14</v>
      </c>
      <c r="C152" s="114">
        <v>106.37</v>
      </c>
      <c r="D152" s="115">
        <f t="shared" si="39"/>
        <v>130.19583843329255</v>
      </c>
      <c r="E152" s="115">
        <f t="shared" si="23"/>
        <v>149.63407711138314</v>
      </c>
      <c r="F152" s="116">
        <f t="shared" si="24"/>
        <v>183.64123011015914</v>
      </c>
      <c r="G152" s="116">
        <f t="shared" si="25"/>
        <v>248.43969889840884</v>
      </c>
      <c r="H152" s="117">
        <f t="shared" si="26"/>
        <v>10368.160990519498</v>
      </c>
      <c r="I152" s="118">
        <f t="shared" si="40"/>
        <v>257.019997335628</v>
      </c>
      <c r="J152" s="124">
        <f t="shared" si="41"/>
        <v>1264.9156408433787</v>
      </c>
      <c r="K152" s="119">
        <v>775</v>
      </c>
      <c r="L152" s="126">
        <f t="shared" si="42"/>
        <v>1536939.8446666666</v>
      </c>
      <c r="M152" s="126">
        <f t="shared" si="43"/>
        <v>49438231.956</v>
      </c>
      <c r="N152" s="121">
        <f t="shared" si="37"/>
        <v>1285099.9866781398</v>
      </c>
      <c r="O152" s="121">
        <f t="shared" si="38"/>
        <v>25701999.73356279</v>
      </c>
    </row>
    <row r="153" spans="1:15" ht="15.75" thickBot="1">
      <c r="A153" s="138"/>
      <c r="B153" s="122" t="s">
        <v>13</v>
      </c>
      <c r="C153" s="114">
        <v>106.69</v>
      </c>
      <c r="D153" s="115">
        <f t="shared" si="39"/>
        <v>130.5875152998776</v>
      </c>
      <c r="E153" s="115">
        <f t="shared" si="23"/>
        <v>150.0842313341493</v>
      </c>
      <c r="F153" s="116">
        <f t="shared" si="24"/>
        <v>184.19369033047735</v>
      </c>
      <c r="G153" s="116">
        <f t="shared" si="25"/>
        <v>249.18709669522642</v>
      </c>
      <c r="H153" s="117">
        <f t="shared" si="26"/>
        <v>10382.802528352091</v>
      </c>
      <c r="I153" s="118">
        <f t="shared" si="40"/>
        <v>257.3829515777702</v>
      </c>
      <c r="J153" s="124">
        <f t="shared" si="41"/>
        <v>1266.7019084589551</v>
      </c>
      <c r="K153" s="119">
        <v>775</v>
      </c>
      <c r="L153" s="126">
        <f t="shared" si="42"/>
        <v>1536939.8446666666</v>
      </c>
      <c r="M153" s="126">
        <f t="shared" si="43"/>
        <v>49438231.956</v>
      </c>
      <c r="N153" s="121">
        <f t="shared" si="37"/>
        <v>1286914.7578888508</v>
      </c>
      <c r="O153" s="121">
        <f t="shared" si="38"/>
        <v>25738295.157777015</v>
      </c>
    </row>
    <row r="154" spans="1:15" ht="15.75" thickBot="1">
      <c r="A154" s="138"/>
      <c r="B154" s="122" t="s">
        <v>12</v>
      </c>
      <c r="C154" s="114">
        <v>106.91</v>
      </c>
      <c r="D154" s="115">
        <f t="shared" si="39"/>
        <v>130.85679314565485</v>
      </c>
      <c r="E154" s="115">
        <f t="shared" si="23"/>
        <v>150.3937123623011</v>
      </c>
      <c r="F154" s="116">
        <f t="shared" si="24"/>
        <v>184.57350673194617</v>
      </c>
      <c r="G154" s="116">
        <f t="shared" si="25"/>
        <v>249.70093268053856</v>
      </c>
      <c r="H154" s="117">
        <f t="shared" si="26"/>
        <v>10414.03780906162</v>
      </c>
      <c r="I154" s="118">
        <f t="shared" si="40"/>
        <v>258.15725396100686</v>
      </c>
      <c r="J154" s="124">
        <f t="shared" si="41"/>
        <v>1270.5126127055175</v>
      </c>
      <c r="K154" s="119">
        <v>775</v>
      </c>
      <c r="L154" s="126">
        <f t="shared" si="42"/>
        <v>1536939.8446666666</v>
      </c>
      <c r="M154" s="126">
        <f t="shared" si="43"/>
        <v>49438231.956</v>
      </c>
      <c r="N154" s="121">
        <f t="shared" si="37"/>
        <v>1290786.2698050342</v>
      </c>
      <c r="O154" s="121">
        <f t="shared" si="38"/>
        <v>25815725.39610068</v>
      </c>
    </row>
    <row r="155" spans="1:15" ht="15.75" thickBot="1">
      <c r="A155" s="138"/>
      <c r="B155" s="122" t="s">
        <v>11</v>
      </c>
      <c r="C155" s="114">
        <v>107.02</v>
      </c>
      <c r="D155" s="115">
        <f t="shared" si="39"/>
        <v>130.99143206854345</v>
      </c>
      <c r="E155" s="115">
        <f t="shared" si="23"/>
        <v>150.54845287637698</v>
      </c>
      <c r="F155" s="116">
        <f t="shared" si="24"/>
        <v>184.76341493268055</v>
      </c>
      <c r="G155" s="116">
        <f t="shared" si="25"/>
        <v>249.9578506731946</v>
      </c>
      <c r="H155" s="117">
        <f t="shared" si="26"/>
        <v>10435.512064549423</v>
      </c>
      <c r="I155" s="118">
        <f t="shared" si="40"/>
        <v>258.6895868494821</v>
      </c>
      <c r="J155" s="124">
        <f t="shared" si="41"/>
        <v>1273.1324718750295</v>
      </c>
      <c r="K155" s="119">
        <v>775</v>
      </c>
      <c r="L155" s="126">
        <f t="shared" si="42"/>
        <v>1536939.8446666666</v>
      </c>
      <c r="M155" s="126">
        <f t="shared" si="43"/>
        <v>49438231.956</v>
      </c>
      <c r="N155" s="121">
        <f t="shared" si="37"/>
        <v>1293447.9342474104</v>
      </c>
      <c r="O155" s="121">
        <f t="shared" si="38"/>
        <v>25868958.684948202</v>
      </c>
    </row>
    <row r="156" spans="1:15" ht="15.75" thickBot="1">
      <c r="A156" s="138"/>
      <c r="B156" s="122" t="s">
        <v>10</v>
      </c>
      <c r="C156" s="114">
        <v>107.43</v>
      </c>
      <c r="D156" s="115">
        <f t="shared" si="39"/>
        <v>131.4932680538556</v>
      </c>
      <c r="E156" s="115">
        <f t="shared" si="23"/>
        <v>151.12521297429623</v>
      </c>
      <c r="F156" s="116">
        <f t="shared" si="24"/>
        <v>185.4712545899633</v>
      </c>
      <c r="G156" s="116">
        <f t="shared" si="25"/>
        <v>250.9154541003672</v>
      </c>
      <c r="H156" s="117">
        <f t="shared" si="26"/>
        <v>10446.249192293322</v>
      </c>
      <c r="I156" s="118">
        <f t="shared" si="40"/>
        <v>258.9557532937197</v>
      </c>
      <c r="J156" s="124">
        <f t="shared" si="41"/>
        <v>1274.4424014597853</v>
      </c>
      <c r="K156" s="119">
        <v>789</v>
      </c>
      <c r="L156" s="126">
        <f t="shared" si="42"/>
        <v>1564703.91928</v>
      </c>
      <c r="M156" s="126">
        <f t="shared" si="43"/>
        <v>50331309.69456</v>
      </c>
      <c r="N156" s="121">
        <f t="shared" si="37"/>
        <v>1294778.7664685983</v>
      </c>
      <c r="O156" s="121">
        <f t="shared" si="38"/>
        <v>25895575.329371963</v>
      </c>
    </row>
    <row r="157" spans="1:15" ht="15.75" thickBot="1">
      <c r="A157" s="138"/>
      <c r="B157" s="122" t="s">
        <v>9</v>
      </c>
      <c r="C157" s="114">
        <v>107.58</v>
      </c>
      <c r="D157" s="115">
        <f t="shared" si="39"/>
        <v>131.67686658506733</v>
      </c>
      <c r="E157" s="115">
        <f t="shared" si="23"/>
        <v>151.33622276621787</v>
      </c>
      <c r="F157" s="116">
        <f t="shared" si="24"/>
        <v>185.73022031823749</v>
      </c>
      <c r="G157" s="116">
        <f t="shared" si="25"/>
        <v>251.26579681762547</v>
      </c>
      <c r="H157" s="117">
        <f t="shared" si="26"/>
        <v>10486.269395702408</v>
      </c>
      <c r="I157" s="118">
        <f t="shared" si="40"/>
        <v>259.9478282222417</v>
      </c>
      <c r="J157" s="124">
        <f t="shared" si="41"/>
        <v>1279.3248662756937</v>
      </c>
      <c r="K157" s="119">
        <v>789</v>
      </c>
      <c r="L157" s="126">
        <f t="shared" si="42"/>
        <v>1564703.91928</v>
      </c>
      <c r="M157" s="126">
        <f t="shared" si="43"/>
        <v>50331309.69456</v>
      </c>
      <c r="N157" s="121">
        <f t="shared" si="37"/>
        <v>1299739.1411112084</v>
      </c>
      <c r="O157" s="121">
        <f t="shared" si="38"/>
        <v>25994782.822224166</v>
      </c>
    </row>
    <row r="158" spans="1:15" ht="15.75" thickBot="1">
      <c r="A158" s="138"/>
      <c r="B158" s="122" t="s">
        <v>8</v>
      </c>
      <c r="C158" s="114">
        <v>107.58</v>
      </c>
      <c r="D158" s="115">
        <f t="shared" si="39"/>
        <v>131.67686658506733</v>
      </c>
      <c r="E158" s="115">
        <f t="shared" si="23"/>
        <v>151.33622276621787</v>
      </c>
      <c r="F158" s="116">
        <f t="shared" si="24"/>
        <v>185.73022031823749</v>
      </c>
      <c r="G158" s="116">
        <f t="shared" si="25"/>
        <v>251.26579681762547</v>
      </c>
      <c r="H158" s="117">
        <f t="shared" si="26"/>
        <v>10500.910933534999</v>
      </c>
      <c r="I158" s="118">
        <f t="shared" si="40"/>
        <v>260.31078246438386</v>
      </c>
      <c r="J158" s="124">
        <f t="shared" si="41"/>
        <v>1281.11113389127</v>
      </c>
      <c r="K158" s="119">
        <v>789</v>
      </c>
      <c r="L158" s="126">
        <f t="shared" si="42"/>
        <v>1564703.91928</v>
      </c>
      <c r="M158" s="126">
        <f t="shared" si="43"/>
        <v>50331309.69456</v>
      </c>
      <c r="N158" s="121">
        <f t="shared" si="37"/>
        <v>1301553.9123219193</v>
      </c>
      <c r="O158" s="121">
        <f t="shared" si="38"/>
        <v>26031078.246438388</v>
      </c>
    </row>
    <row r="159" spans="1:15" ht="15.75" thickBot="1">
      <c r="A159" s="138"/>
      <c r="B159" s="122" t="s">
        <v>7</v>
      </c>
      <c r="C159" s="114">
        <v>108.31</v>
      </c>
      <c r="D159" s="115">
        <f t="shared" si="39"/>
        <v>132.57037943696452</v>
      </c>
      <c r="E159" s="115">
        <f t="shared" si="23"/>
        <v>152.36313708690332</v>
      </c>
      <c r="F159" s="116">
        <f t="shared" si="24"/>
        <v>186.99052019583846</v>
      </c>
      <c r="G159" s="116">
        <f t="shared" si="25"/>
        <v>252.97079804161567</v>
      </c>
      <c r="H159" s="117">
        <f t="shared" si="26"/>
        <v>10500.910933534999</v>
      </c>
      <c r="I159" s="118">
        <f t="shared" si="40"/>
        <v>260.31078246438386</v>
      </c>
      <c r="J159" s="124">
        <f t="shared" si="41"/>
        <v>1281.11113389127</v>
      </c>
      <c r="K159" s="119">
        <v>789</v>
      </c>
      <c r="L159" s="126">
        <f t="shared" si="42"/>
        <v>1564703.91928</v>
      </c>
      <c r="M159" s="126">
        <f t="shared" si="43"/>
        <v>50331309.69456</v>
      </c>
      <c r="N159" s="121">
        <f t="shared" si="37"/>
        <v>1301553.9123219193</v>
      </c>
      <c r="O159" s="121">
        <f t="shared" si="38"/>
        <v>26031078.246438388</v>
      </c>
    </row>
    <row r="160" spans="1:15" ht="15.75" thickBot="1">
      <c r="A160" s="138"/>
      <c r="B160" s="122" t="s">
        <v>6</v>
      </c>
      <c r="C160" s="114">
        <v>108.48</v>
      </c>
      <c r="D160" s="115">
        <f t="shared" si="39"/>
        <v>132.77845777233784</v>
      </c>
      <c r="E160" s="115">
        <f t="shared" si="23"/>
        <v>152.60228151774788</v>
      </c>
      <c r="F160" s="116">
        <f t="shared" si="24"/>
        <v>187.28401468788255</v>
      </c>
      <c r="G160" s="116">
        <f t="shared" si="25"/>
        <v>253.36785312117507</v>
      </c>
      <c r="H160" s="117">
        <f t="shared" si="26"/>
        <v>10572.166417653614</v>
      </c>
      <c r="I160" s="118">
        <f t="shared" si="40"/>
        <v>262.0771597761426</v>
      </c>
      <c r="J160" s="124">
        <f t="shared" si="41"/>
        <v>1289.804302953741</v>
      </c>
      <c r="K160" s="119">
        <v>789</v>
      </c>
      <c r="L160" s="126">
        <f t="shared" si="42"/>
        <v>1564703.91928</v>
      </c>
      <c r="M160" s="126">
        <f t="shared" si="43"/>
        <v>50331309.69456</v>
      </c>
      <c r="N160" s="121">
        <f t="shared" si="37"/>
        <v>1310385.7988807126</v>
      </c>
      <c r="O160" s="121">
        <f t="shared" si="38"/>
        <v>26207715.977614254</v>
      </c>
    </row>
    <row r="161" spans="1:15" ht="15.75" thickBot="1">
      <c r="A161" s="139"/>
      <c r="B161" s="122" t="s">
        <v>5</v>
      </c>
      <c r="C161" s="114">
        <v>108.22</v>
      </c>
      <c r="D161" s="115">
        <f t="shared" si="39"/>
        <v>132.46022031823748</v>
      </c>
      <c r="E161" s="115">
        <f t="shared" si="23"/>
        <v>152.23653121175033</v>
      </c>
      <c r="F161" s="116">
        <f t="shared" si="24"/>
        <v>186.83514075887396</v>
      </c>
      <c r="G161" s="116">
        <f t="shared" si="25"/>
        <v>252.76059241126075</v>
      </c>
      <c r="H161" s="117">
        <f t="shared" si="26"/>
        <v>10588.760160530552</v>
      </c>
      <c r="I161" s="118">
        <f t="shared" si="40"/>
        <v>262.4885079172371</v>
      </c>
      <c r="J161" s="124">
        <f t="shared" si="41"/>
        <v>1291.8287395847276</v>
      </c>
      <c r="K161" s="119">
        <v>789</v>
      </c>
      <c r="L161" s="126">
        <f t="shared" si="42"/>
        <v>1564703.91928</v>
      </c>
      <c r="M161" s="126">
        <f t="shared" si="43"/>
        <v>50331309.69456</v>
      </c>
      <c r="N161" s="121">
        <f t="shared" si="37"/>
        <v>1312442.5395861855</v>
      </c>
      <c r="O161" s="121">
        <f t="shared" si="38"/>
        <v>26248850.79172371</v>
      </c>
    </row>
    <row r="162" spans="1:15" ht="15.75" thickBot="1">
      <c r="A162" s="140" t="s">
        <v>48</v>
      </c>
      <c r="B162" s="122" t="s">
        <v>16</v>
      </c>
      <c r="C162" s="114">
        <v>108.17</v>
      </c>
      <c r="D162" s="115">
        <f aca="true" t="shared" si="44" ref="D162:D173">C162/0.817</f>
        <v>132.39902080783355</v>
      </c>
      <c r="E162" s="115">
        <f t="shared" si="23"/>
        <v>152.1661946144431</v>
      </c>
      <c r="F162" s="116">
        <f t="shared" si="24"/>
        <v>186.74881884944924</v>
      </c>
      <c r="G162" s="116">
        <f t="shared" si="25"/>
        <v>252.64381150550795</v>
      </c>
      <c r="H162" s="117">
        <f t="shared" si="26"/>
        <v>10563.38149495406</v>
      </c>
      <c r="I162" s="118">
        <f aca="true" t="shared" si="45" ref="I162:I173">H162/40.3399</f>
        <v>261.8593872308573</v>
      </c>
      <c r="J162" s="124">
        <f aca="true" t="shared" si="46" ref="J162:J173">610/119.64*G161</f>
        <v>1288.7325423843954</v>
      </c>
      <c r="K162" s="119">
        <v>809</v>
      </c>
      <c r="L162" s="126">
        <f aca="true" t="shared" si="47" ref="L162:L173">743680.57/375*K162</f>
        <v>1604366.8830133332</v>
      </c>
      <c r="M162" s="126">
        <f aca="true" t="shared" si="48" ref="M162:M173">23921725.14/375*K162</f>
        <v>51607135.03536</v>
      </c>
      <c r="N162" s="121">
        <f t="shared" si="37"/>
        <v>1309296.9361542864</v>
      </c>
      <c r="O162" s="121">
        <f t="shared" si="38"/>
        <v>26185938.723085728</v>
      </c>
    </row>
    <row r="163" spans="1:15" ht="15.75" thickBot="1">
      <c r="A163" s="138"/>
      <c r="B163" s="122" t="s">
        <v>15</v>
      </c>
      <c r="C163" s="114">
        <v>108.52</v>
      </c>
      <c r="D163" s="115">
        <f t="shared" si="44"/>
        <v>132.82741738066096</v>
      </c>
      <c r="E163" s="115">
        <f t="shared" si="23"/>
        <v>152.65855079559364</v>
      </c>
      <c r="F163" s="116">
        <f t="shared" si="24"/>
        <v>187.3530722154223</v>
      </c>
      <c r="G163" s="116">
        <f t="shared" si="25"/>
        <v>253.46127784577723</v>
      </c>
      <c r="H163" s="117">
        <f t="shared" si="26"/>
        <v>10558.500982343194</v>
      </c>
      <c r="I163" s="118">
        <f t="shared" si="45"/>
        <v>261.7384024834765</v>
      </c>
      <c r="J163" s="124">
        <f t="shared" si="46"/>
        <v>1288.1371198458698</v>
      </c>
      <c r="K163" s="119">
        <v>809</v>
      </c>
      <c r="L163" s="126">
        <f t="shared" si="47"/>
        <v>1604366.8830133332</v>
      </c>
      <c r="M163" s="126">
        <f t="shared" si="48"/>
        <v>51607135.03536</v>
      </c>
      <c r="N163" s="121">
        <f t="shared" si="37"/>
        <v>1308692.0124173823</v>
      </c>
      <c r="O163" s="121">
        <f t="shared" si="38"/>
        <v>26173840.24834765</v>
      </c>
    </row>
    <row r="164" spans="1:15" ht="15.75" thickBot="1">
      <c r="A164" s="138"/>
      <c r="B164" s="122" t="s">
        <v>14</v>
      </c>
      <c r="C164" s="114">
        <v>108.85</v>
      </c>
      <c r="D164" s="115">
        <f t="shared" si="44"/>
        <v>133.2313341493268</v>
      </c>
      <c r="E164" s="115">
        <f t="shared" si="23"/>
        <v>153.12277233782132</v>
      </c>
      <c r="F164" s="116">
        <f t="shared" si="24"/>
        <v>187.92279681762548</v>
      </c>
      <c r="G164" s="116">
        <f t="shared" si="25"/>
        <v>254.23203182374542</v>
      </c>
      <c r="H164" s="117">
        <f t="shared" si="26"/>
        <v>10592.664570619243</v>
      </c>
      <c r="I164" s="118">
        <f t="shared" si="45"/>
        <v>262.5852957151417</v>
      </c>
      <c r="J164" s="124">
        <f t="shared" si="46"/>
        <v>1292.3050776155476</v>
      </c>
      <c r="K164" s="119">
        <v>809</v>
      </c>
      <c r="L164" s="126">
        <f t="shared" si="47"/>
        <v>1604366.8830133332</v>
      </c>
      <c r="M164" s="126">
        <f t="shared" si="48"/>
        <v>51607135.03536</v>
      </c>
      <c r="N164" s="121">
        <f t="shared" si="37"/>
        <v>1312926.478575708</v>
      </c>
      <c r="O164" s="121">
        <f t="shared" si="38"/>
        <v>26258529.571514163</v>
      </c>
    </row>
    <row r="165" spans="1:15" ht="15.75" thickBot="1">
      <c r="A165" s="138"/>
      <c r="B165" s="122" t="s">
        <v>13</v>
      </c>
      <c r="C165" s="114">
        <v>108.91</v>
      </c>
      <c r="D165" s="115">
        <f t="shared" si="44"/>
        <v>133.30477356181152</v>
      </c>
      <c r="E165" s="115">
        <f t="shared" si="23"/>
        <v>153.20717625458997</v>
      </c>
      <c r="F165" s="116">
        <f t="shared" si="24"/>
        <v>188.02638310893516</v>
      </c>
      <c r="G165" s="116">
        <f t="shared" si="25"/>
        <v>254.37216891064872</v>
      </c>
      <c r="H165" s="117">
        <f t="shared" si="26"/>
        <v>10624.875953850946</v>
      </c>
      <c r="I165" s="118">
        <f t="shared" si="45"/>
        <v>263.3837950478545</v>
      </c>
      <c r="J165" s="124">
        <f t="shared" si="46"/>
        <v>1296.2348663698153</v>
      </c>
      <c r="K165" s="119">
        <v>809</v>
      </c>
      <c r="L165" s="126">
        <f t="shared" si="47"/>
        <v>1604366.8830133332</v>
      </c>
      <c r="M165" s="126">
        <f t="shared" si="48"/>
        <v>51607135.03536</v>
      </c>
      <c r="N165" s="121">
        <f t="shared" si="37"/>
        <v>1316918.9752392725</v>
      </c>
      <c r="O165" s="121">
        <f t="shared" si="38"/>
        <v>26338379.50478545</v>
      </c>
    </row>
    <row r="166" spans="1:15" ht="15.75" thickBot="1">
      <c r="A166" s="138"/>
      <c r="B166" s="122" t="s">
        <v>12</v>
      </c>
      <c r="C166" s="114">
        <v>108.93</v>
      </c>
      <c r="D166" s="115">
        <f t="shared" si="44"/>
        <v>133.3292533659731</v>
      </c>
      <c r="E166" s="115">
        <f t="shared" si="23"/>
        <v>153.2353108935129</v>
      </c>
      <c r="F166" s="116">
        <f t="shared" si="24"/>
        <v>188.06091187270508</v>
      </c>
      <c r="G166" s="116">
        <f t="shared" si="25"/>
        <v>254.41888127294985</v>
      </c>
      <c r="H166" s="117">
        <f t="shared" si="26"/>
        <v>10630.732568983982</v>
      </c>
      <c r="I166" s="118">
        <f t="shared" si="45"/>
        <v>263.5289767447114</v>
      </c>
      <c r="J166" s="124">
        <f t="shared" si="46"/>
        <v>1296.9493734160458</v>
      </c>
      <c r="K166" s="119">
        <v>809</v>
      </c>
      <c r="L166" s="126">
        <f t="shared" si="47"/>
        <v>1604366.8830133332</v>
      </c>
      <c r="M166" s="126">
        <f t="shared" si="48"/>
        <v>51607135.03536</v>
      </c>
      <c r="N166" s="121">
        <f t="shared" si="37"/>
        <v>1317644.8837235568</v>
      </c>
      <c r="O166" s="121">
        <f t="shared" si="38"/>
        <v>26352897.674471132</v>
      </c>
    </row>
    <row r="167" spans="1:15" ht="15.75" thickBot="1">
      <c r="A167" s="138"/>
      <c r="B167" s="122" t="s">
        <v>11</v>
      </c>
      <c r="C167" s="114">
        <v>108.87</v>
      </c>
      <c r="D167" s="115">
        <f t="shared" si="44"/>
        <v>133.2558139534884</v>
      </c>
      <c r="E167" s="115">
        <f aca="true" t="shared" si="49" ref="E167:E230">$D167*1.1493</f>
        <v>153.1509069767442</v>
      </c>
      <c r="F167" s="116">
        <f aca="true" t="shared" si="50" ref="F167:F230">$D167*1.4105</f>
        <v>187.9573255813954</v>
      </c>
      <c r="G167" s="116">
        <f aca="true" t="shared" si="51" ref="G167:G230">$D167*1.9082</f>
        <v>254.27874418604654</v>
      </c>
      <c r="H167" s="117">
        <f aca="true" t="shared" si="52" ref="H167:H230">5000*$G166/119.64</f>
        <v>10632.684774028328</v>
      </c>
      <c r="I167" s="118">
        <f t="shared" si="45"/>
        <v>263.5773706436637</v>
      </c>
      <c r="J167" s="124">
        <f t="shared" si="46"/>
        <v>1297.1875424314562</v>
      </c>
      <c r="K167" s="119">
        <v>809</v>
      </c>
      <c r="L167" s="126">
        <f t="shared" si="47"/>
        <v>1604366.8830133332</v>
      </c>
      <c r="M167" s="126">
        <f t="shared" si="48"/>
        <v>51607135.03536</v>
      </c>
      <c r="N167" s="121">
        <f t="shared" si="37"/>
        <v>1317886.8532183184</v>
      </c>
      <c r="O167" s="121">
        <f t="shared" si="38"/>
        <v>26357737.064366367</v>
      </c>
    </row>
    <row r="168" spans="1:15" ht="15.75" thickBot="1">
      <c r="A168" s="138"/>
      <c r="B168" s="122" t="s">
        <v>10</v>
      </c>
      <c r="C168" s="114">
        <v>108.96</v>
      </c>
      <c r="D168" s="115">
        <f t="shared" si="44"/>
        <v>133.3659730722154</v>
      </c>
      <c r="E168" s="115">
        <f t="shared" si="49"/>
        <v>153.27751285189717</v>
      </c>
      <c r="F168" s="116">
        <f t="shared" si="50"/>
        <v>188.11270501835986</v>
      </c>
      <c r="G168" s="116">
        <f t="shared" si="51"/>
        <v>254.48894981640143</v>
      </c>
      <c r="H168" s="117">
        <f t="shared" si="52"/>
        <v>10626.82815889529</v>
      </c>
      <c r="I168" s="118">
        <f t="shared" si="45"/>
        <v>263.4321889468068</v>
      </c>
      <c r="J168" s="124">
        <f t="shared" si="46"/>
        <v>1296.4730353852256</v>
      </c>
      <c r="K168" s="119">
        <v>819</v>
      </c>
      <c r="L168" s="126">
        <f t="shared" si="47"/>
        <v>1624198.36488</v>
      </c>
      <c r="M168" s="126">
        <f t="shared" si="48"/>
        <v>52245047.70576</v>
      </c>
      <c r="N168" s="121">
        <f t="shared" si="37"/>
        <v>1317160.944734034</v>
      </c>
      <c r="O168" s="121">
        <f t="shared" si="38"/>
        <v>26343218.89468068</v>
      </c>
    </row>
    <row r="169" spans="1:15" ht="15.75" thickBot="1">
      <c r="A169" s="138"/>
      <c r="B169" s="122" t="s">
        <v>9</v>
      </c>
      <c r="C169" s="114">
        <v>108.94</v>
      </c>
      <c r="D169" s="115">
        <f t="shared" si="44"/>
        <v>133.34149326805385</v>
      </c>
      <c r="E169" s="115">
        <f t="shared" si="49"/>
        <v>153.24937821297428</v>
      </c>
      <c r="F169" s="116">
        <f t="shared" si="50"/>
        <v>188.07817625458998</v>
      </c>
      <c r="G169" s="116">
        <f t="shared" si="51"/>
        <v>254.44223745410034</v>
      </c>
      <c r="H169" s="117">
        <f t="shared" si="52"/>
        <v>10635.613081594845</v>
      </c>
      <c r="I169" s="118">
        <f t="shared" si="45"/>
        <v>263.6499614920921</v>
      </c>
      <c r="J169" s="124">
        <f t="shared" si="46"/>
        <v>1297.544795954571</v>
      </c>
      <c r="K169" s="119">
        <v>819</v>
      </c>
      <c r="L169" s="126">
        <f t="shared" si="47"/>
        <v>1624198.36488</v>
      </c>
      <c r="M169" s="126">
        <f t="shared" si="48"/>
        <v>52245047.70576</v>
      </c>
      <c r="N169" s="121">
        <f t="shared" si="37"/>
        <v>1318249.80746046</v>
      </c>
      <c r="O169" s="121">
        <f t="shared" si="38"/>
        <v>26364996.1492092</v>
      </c>
    </row>
    <row r="170" spans="1:15" ht="15.75" thickBot="1">
      <c r="A170" s="138"/>
      <c r="B170" s="122" t="s">
        <v>8</v>
      </c>
      <c r="C170" s="114">
        <v>108.44</v>
      </c>
      <c r="D170" s="115">
        <f t="shared" si="44"/>
        <v>132.7294981640147</v>
      </c>
      <c r="E170" s="115">
        <f t="shared" si="49"/>
        <v>152.5460122399021</v>
      </c>
      <c r="F170" s="116">
        <f t="shared" si="50"/>
        <v>187.21495716034275</v>
      </c>
      <c r="G170" s="116">
        <f t="shared" si="51"/>
        <v>253.27442839657283</v>
      </c>
      <c r="H170" s="117">
        <f t="shared" si="52"/>
        <v>10633.660876550499</v>
      </c>
      <c r="I170" s="118">
        <f t="shared" si="45"/>
        <v>263.60156759313975</v>
      </c>
      <c r="J170" s="124">
        <f t="shared" si="46"/>
        <v>1297.3066269391609</v>
      </c>
      <c r="K170" s="119">
        <v>819</v>
      </c>
      <c r="L170" s="126">
        <f t="shared" si="47"/>
        <v>1624198.36488</v>
      </c>
      <c r="M170" s="126">
        <f t="shared" si="48"/>
        <v>52245047.70576</v>
      </c>
      <c r="N170" s="121">
        <f t="shared" si="37"/>
        <v>1318007.837965699</v>
      </c>
      <c r="O170" s="121">
        <f t="shared" si="38"/>
        <v>26360156.759313975</v>
      </c>
    </row>
    <row r="171" spans="1:15" ht="15.75" thickBot="1">
      <c r="A171" s="138"/>
      <c r="B171" s="122" t="s">
        <v>7</v>
      </c>
      <c r="C171" s="114">
        <v>108.83</v>
      </c>
      <c r="D171" s="115">
        <f t="shared" si="44"/>
        <v>133.20685434516525</v>
      </c>
      <c r="E171" s="115">
        <f t="shared" si="49"/>
        <v>153.09463769889842</v>
      </c>
      <c r="F171" s="116">
        <f t="shared" si="50"/>
        <v>187.8882680538556</v>
      </c>
      <c r="G171" s="116">
        <f t="shared" si="51"/>
        <v>254.18531946144432</v>
      </c>
      <c r="H171" s="117">
        <f t="shared" si="52"/>
        <v>10584.85575044186</v>
      </c>
      <c r="I171" s="118">
        <f t="shared" si="45"/>
        <v>262.3917201193325</v>
      </c>
      <c r="J171" s="124">
        <f t="shared" si="46"/>
        <v>1291.352401553907</v>
      </c>
      <c r="K171" s="119">
        <v>819</v>
      </c>
      <c r="L171" s="126">
        <f t="shared" si="47"/>
        <v>1624198.36488</v>
      </c>
      <c r="M171" s="126">
        <f t="shared" si="48"/>
        <v>52245047.70576</v>
      </c>
      <c r="N171" s="121">
        <f t="shared" si="37"/>
        <v>1311958.6005966624</v>
      </c>
      <c r="O171" s="121">
        <f t="shared" si="38"/>
        <v>26239172.01193325</v>
      </c>
    </row>
    <row r="172" spans="1:15" ht="15.75" thickBot="1">
      <c r="A172" s="138"/>
      <c r="B172" s="122" t="s">
        <v>6</v>
      </c>
      <c r="C172" s="114">
        <v>108.9</v>
      </c>
      <c r="D172" s="115">
        <f t="shared" si="44"/>
        <v>133.29253365973074</v>
      </c>
      <c r="E172" s="115">
        <f t="shared" si="49"/>
        <v>153.19310893512852</v>
      </c>
      <c r="F172" s="116">
        <f t="shared" si="50"/>
        <v>188.0091187270502</v>
      </c>
      <c r="G172" s="116">
        <f t="shared" si="51"/>
        <v>254.34881272949818</v>
      </c>
      <c r="H172" s="117">
        <f t="shared" si="52"/>
        <v>10622.9237488066</v>
      </c>
      <c r="I172" s="118">
        <f t="shared" si="45"/>
        <v>263.3354011489022</v>
      </c>
      <c r="J172" s="124">
        <f t="shared" si="46"/>
        <v>1295.9966973544051</v>
      </c>
      <c r="K172" s="119">
        <v>819</v>
      </c>
      <c r="L172" s="126">
        <f t="shared" si="47"/>
        <v>1624198.36488</v>
      </c>
      <c r="M172" s="126">
        <f t="shared" si="48"/>
        <v>52245047.70576</v>
      </c>
      <c r="N172" s="121">
        <f t="shared" si="37"/>
        <v>1316677.005744511</v>
      </c>
      <c r="O172" s="121">
        <f t="shared" si="38"/>
        <v>26333540.114890218</v>
      </c>
    </row>
    <row r="173" spans="1:15" ht="15.75" thickBot="1">
      <c r="A173" s="139"/>
      <c r="B173" s="122" t="s">
        <v>5</v>
      </c>
      <c r="C173" s="114">
        <v>109.04</v>
      </c>
      <c r="D173" s="115">
        <f t="shared" si="44"/>
        <v>133.4638922888617</v>
      </c>
      <c r="E173" s="115">
        <f t="shared" si="49"/>
        <v>153.39005140758874</v>
      </c>
      <c r="F173" s="116">
        <f t="shared" si="50"/>
        <v>188.25082007343943</v>
      </c>
      <c r="G173" s="116">
        <f t="shared" si="51"/>
        <v>254.6757992656059</v>
      </c>
      <c r="H173" s="117">
        <f t="shared" si="52"/>
        <v>10629.75646646181</v>
      </c>
      <c r="I173" s="118">
        <f t="shared" si="45"/>
        <v>263.5047797952352</v>
      </c>
      <c r="J173" s="124">
        <f t="shared" si="46"/>
        <v>1296.830288908341</v>
      </c>
      <c r="K173" s="119">
        <v>819</v>
      </c>
      <c r="L173" s="126">
        <f t="shared" si="47"/>
        <v>1624198.36488</v>
      </c>
      <c r="M173" s="126">
        <f t="shared" si="48"/>
        <v>52245047.70576</v>
      </c>
      <c r="N173" s="121">
        <f t="shared" si="37"/>
        <v>1317523.898976176</v>
      </c>
      <c r="O173" s="121">
        <f t="shared" si="38"/>
        <v>26350477.97952352</v>
      </c>
    </row>
    <row r="174" spans="1:15" ht="15.75" thickBot="1">
      <c r="A174" s="140" t="s">
        <v>49</v>
      </c>
      <c r="B174" s="122" t="s">
        <v>16</v>
      </c>
      <c r="C174" s="114">
        <v>109.69</v>
      </c>
      <c r="D174" s="115">
        <f aca="true" t="shared" si="53" ref="D174:D185">C174/0.817</f>
        <v>134.25948592411262</v>
      </c>
      <c r="E174" s="115">
        <f t="shared" si="49"/>
        <v>154.30442717258265</v>
      </c>
      <c r="F174" s="116">
        <f t="shared" si="50"/>
        <v>189.37300489596086</v>
      </c>
      <c r="G174" s="116">
        <f t="shared" si="51"/>
        <v>256.1939510403917</v>
      </c>
      <c r="H174" s="117">
        <f t="shared" si="52"/>
        <v>10643.42190177223</v>
      </c>
      <c r="I174" s="118">
        <f aca="true" t="shared" si="54" ref="I174:I185">H174/40.3399</f>
        <v>263.8435370879013</v>
      </c>
      <c r="J174" s="124">
        <f aca="true" t="shared" si="55" ref="J174:J185">610/119.64*G173</f>
        <v>1298.497472016212</v>
      </c>
      <c r="K174" s="119">
        <v>833</v>
      </c>
      <c r="L174" s="126">
        <f aca="true" t="shared" si="56" ref="L174:L185">743680.57/375*K174</f>
        <v>1651962.4394933332</v>
      </c>
      <c r="M174" s="126">
        <f aca="true" t="shared" si="57" ref="M174:M185">23921725.14/375*K174</f>
        <v>53138125.44432</v>
      </c>
      <c r="N174" s="121">
        <f t="shared" si="37"/>
        <v>1319217.6854395063</v>
      </c>
      <c r="O174" s="121">
        <f t="shared" si="38"/>
        <v>26384353.708790127</v>
      </c>
    </row>
    <row r="175" spans="1:15" ht="15.75" thickBot="1">
      <c r="A175" s="138"/>
      <c r="B175" s="122" t="s">
        <v>15</v>
      </c>
      <c r="C175" s="114">
        <v>109.71</v>
      </c>
      <c r="D175" s="115">
        <f t="shared" si="53"/>
        <v>134.28396572827418</v>
      </c>
      <c r="E175" s="115">
        <f t="shared" si="49"/>
        <v>154.3325618115055</v>
      </c>
      <c r="F175" s="116">
        <f t="shared" si="50"/>
        <v>189.40753365973075</v>
      </c>
      <c r="G175" s="116">
        <f t="shared" si="51"/>
        <v>256.2406634026928</v>
      </c>
      <c r="H175" s="117">
        <f t="shared" si="52"/>
        <v>10706.868565713461</v>
      </c>
      <c r="I175" s="118">
        <f t="shared" si="54"/>
        <v>265.4163388038508</v>
      </c>
      <c r="J175" s="124">
        <f t="shared" si="55"/>
        <v>1306.2379650170424</v>
      </c>
      <c r="K175" s="119">
        <v>833</v>
      </c>
      <c r="L175" s="126">
        <f t="shared" si="56"/>
        <v>1651962.4394933332</v>
      </c>
      <c r="M175" s="126">
        <f t="shared" si="57"/>
        <v>53138125.44432</v>
      </c>
      <c r="N175" s="121">
        <f t="shared" si="37"/>
        <v>1327081.694019254</v>
      </c>
      <c r="O175" s="121">
        <f t="shared" si="38"/>
        <v>26541633.880385082</v>
      </c>
    </row>
    <row r="176" spans="1:15" ht="15.75" thickBot="1">
      <c r="A176" s="138"/>
      <c r="B176" s="122" t="s">
        <v>14</v>
      </c>
      <c r="C176" s="114">
        <v>109.53</v>
      </c>
      <c r="D176" s="115">
        <f t="shared" si="53"/>
        <v>134.06364749082007</v>
      </c>
      <c r="E176" s="115">
        <f t="shared" si="49"/>
        <v>154.0793500611995</v>
      </c>
      <c r="F176" s="116">
        <f t="shared" si="50"/>
        <v>189.09677478580173</v>
      </c>
      <c r="G176" s="116">
        <f t="shared" si="51"/>
        <v>255.82025214198285</v>
      </c>
      <c r="H176" s="117">
        <f t="shared" si="52"/>
        <v>10708.820770757806</v>
      </c>
      <c r="I176" s="118">
        <f t="shared" si="54"/>
        <v>265.4647327028031</v>
      </c>
      <c r="J176" s="124">
        <f t="shared" si="55"/>
        <v>1306.4761340324524</v>
      </c>
      <c r="K176" s="119">
        <v>833</v>
      </c>
      <c r="L176" s="126">
        <f t="shared" si="56"/>
        <v>1651962.4394933332</v>
      </c>
      <c r="M176" s="126">
        <f t="shared" si="57"/>
        <v>53138125.44432</v>
      </c>
      <c r="N176" s="121">
        <f t="shared" si="37"/>
        <v>1327323.6635140155</v>
      </c>
      <c r="O176" s="121">
        <f t="shared" si="38"/>
        <v>26546473.270280305</v>
      </c>
    </row>
    <row r="177" spans="1:15" ht="15.75" thickBot="1">
      <c r="A177" s="138"/>
      <c r="B177" s="122" t="s">
        <v>13</v>
      </c>
      <c r="C177" s="114">
        <v>109.53</v>
      </c>
      <c r="D177" s="115">
        <f t="shared" si="53"/>
        <v>134.06364749082007</v>
      </c>
      <c r="E177" s="115">
        <f t="shared" si="49"/>
        <v>154.0793500611995</v>
      </c>
      <c r="F177" s="116">
        <f t="shared" si="50"/>
        <v>189.09677478580173</v>
      </c>
      <c r="G177" s="116">
        <f t="shared" si="51"/>
        <v>255.82025214198285</v>
      </c>
      <c r="H177" s="117">
        <f t="shared" si="52"/>
        <v>10691.250925358694</v>
      </c>
      <c r="I177" s="118">
        <f t="shared" si="54"/>
        <v>265.0291876122324</v>
      </c>
      <c r="J177" s="124">
        <f t="shared" si="55"/>
        <v>1304.3326128937608</v>
      </c>
      <c r="K177" s="119">
        <v>833</v>
      </c>
      <c r="L177" s="126">
        <f t="shared" si="56"/>
        <v>1651962.4394933332</v>
      </c>
      <c r="M177" s="126">
        <f t="shared" si="57"/>
        <v>53138125.44432</v>
      </c>
      <c r="N177" s="121">
        <f t="shared" si="37"/>
        <v>1325145.9380611621</v>
      </c>
      <c r="O177" s="121">
        <f t="shared" si="38"/>
        <v>26502918.76122324</v>
      </c>
    </row>
    <row r="178" spans="1:15" ht="15.75" thickBot="1">
      <c r="A178" s="138"/>
      <c r="B178" s="122" t="s">
        <v>12</v>
      </c>
      <c r="C178" s="114">
        <v>109.45</v>
      </c>
      <c r="D178" s="115">
        <f t="shared" si="53"/>
        <v>133.9657282741738</v>
      </c>
      <c r="E178" s="115">
        <f t="shared" si="49"/>
        <v>153.96681150550796</v>
      </c>
      <c r="F178" s="116">
        <f t="shared" si="50"/>
        <v>188.95865973072216</v>
      </c>
      <c r="G178" s="116">
        <f t="shared" si="51"/>
        <v>255.63340269277845</v>
      </c>
      <c r="H178" s="117">
        <f t="shared" si="52"/>
        <v>10691.250925358694</v>
      </c>
      <c r="I178" s="118">
        <f t="shared" si="54"/>
        <v>265.0291876122324</v>
      </c>
      <c r="J178" s="124">
        <f t="shared" si="55"/>
        <v>1304.3326128937608</v>
      </c>
      <c r="K178" s="119">
        <v>833</v>
      </c>
      <c r="L178" s="126">
        <f t="shared" si="56"/>
        <v>1651962.4394933332</v>
      </c>
      <c r="M178" s="126">
        <f t="shared" si="57"/>
        <v>53138125.44432</v>
      </c>
      <c r="N178" s="121">
        <f t="shared" si="37"/>
        <v>1325145.9380611621</v>
      </c>
      <c r="O178" s="121">
        <f t="shared" si="38"/>
        <v>26502918.76122324</v>
      </c>
    </row>
    <row r="179" spans="1:15" ht="15.75" thickBot="1">
      <c r="A179" s="138"/>
      <c r="B179" s="122" t="s">
        <v>11</v>
      </c>
      <c r="C179" s="114">
        <v>109.52</v>
      </c>
      <c r="D179" s="115">
        <f t="shared" si="53"/>
        <v>134.0514075887393</v>
      </c>
      <c r="E179" s="115">
        <f t="shared" si="49"/>
        <v>154.06528274173806</v>
      </c>
      <c r="F179" s="116">
        <f t="shared" si="50"/>
        <v>189.0795104039168</v>
      </c>
      <c r="G179" s="116">
        <f t="shared" si="51"/>
        <v>255.7968959608323</v>
      </c>
      <c r="H179" s="117">
        <f t="shared" si="52"/>
        <v>10683.442105181313</v>
      </c>
      <c r="I179" s="118">
        <f t="shared" si="54"/>
        <v>264.8356120164233</v>
      </c>
      <c r="J179" s="124">
        <f t="shared" si="55"/>
        <v>1303.3799368321202</v>
      </c>
      <c r="K179" s="119">
        <v>833</v>
      </c>
      <c r="L179" s="126">
        <f t="shared" si="56"/>
        <v>1651962.4394933332</v>
      </c>
      <c r="M179" s="126">
        <f t="shared" si="57"/>
        <v>53138125.44432</v>
      </c>
      <c r="N179" s="121">
        <f t="shared" si="37"/>
        <v>1324178.0600821162</v>
      </c>
      <c r="O179" s="121">
        <f t="shared" si="38"/>
        <v>26483561.201642327</v>
      </c>
    </row>
    <row r="180" spans="1:15" ht="15.75" thickBot="1">
      <c r="A180" s="138"/>
      <c r="B180" s="122" t="s">
        <v>10</v>
      </c>
      <c r="C180" s="114">
        <v>109.76</v>
      </c>
      <c r="D180" s="115">
        <f t="shared" si="53"/>
        <v>134.3451652386781</v>
      </c>
      <c r="E180" s="115">
        <f t="shared" si="49"/>
        <v>154.40289840881275</v>
      </c>
      <c r="F180" s="116">
        <f t="shared" si="50"/>
        <v>189.49385556915547</v>
      </c>
      <c r="G180" s="116">
        <f t="shared" si="51"/>
        <v>256.35744430844557</v>
      </c>
      <c r="H180" s="117">
        <f t="shared" si="52"/>
        <v>10690.274822836522</v>
      </c>
      <c r="I180" s="118">
        <f t="shared" si="54"/>
        <v>265.00499066275626</v>
      </c>
      <c r="J180" s="124">
        <f t="shared" si="55"/>
        <v>1304.2135283860557</v>
      </c>
      <c r="K180" s="119">
        <v>847</v>
      </c>
      <c r="L180" s="126">
        <f t="shared" si="56"/>
        <v>1679726.5141066667</v>
      </c>
      <c r="M180" s="126">
        <f t="shared" si="57"/>
        <v>54031203.18288</v>
      </c>
      <c r="N180" s="121">
        <f t="shared" si="37"/>
        <v>1325024.9533137814</v>
      </c>
      <c r="O180" s="121">
        <f t="shared" si="38"/>
        <v>26500499.066275626</v>
      </c>
    </row>
    <row r="181" spans="1:15" ht="15.75" thickBot="1">
      <c r="A181" s="138"/>
      <c r="B181" s="122" t="s">
        <v>9</v>
      </c>
      <c r="C181" s="114">
        <v>109.83</v>
      </c>
      <c r="D181" s="115">
        <f t="shared" si="53"/>
        <v>134.4308445532436</v>
      </c>
      <c r="E181" s="115">
        <f t="shared" si="49"/>
        <v>154.50136964504284</v>
      </c>
      <c r="F181" s="116">
        <f t="shared" si="50"/>
        <v>189.61470624235008</v>
      </c>
      <c r="G181" s="116">
        <f t="shared" si="51"/>
        <v>256.5209375764994</v>
      </c>
      <c r="H181" s="117">
        <f t="shared" si="52"/>
        <v>10713.701283368671</v>
      </c>
      <c r="I181" s="118">
        <f t="shared" si="54"/>
        <v>265.58571745018384</v>
      </c>
      <c r="J181" s="124">
        <f t="shared" si="55"/>
        <v>1307.071556570978</v>
      </c>
      <c r="K181" s="119">
        <v>847</v>
      </c>
      <c r="L181" s="126">
        <f t="shared" si="56"/>
        <v>1679726.5141066667</v>
      </c>
      <c r="M181" s="126">
        <f t="shared" si="57"/>
        <v>54031203.18288</v>
      </c>
      <c r="N181" s="121">
        <f t="shared" si="37"/>
        <v>1327928.587250919</v>
      </c>
      <c r="O181" s="121">
        <f t="shared" si="38"/>
        <v>26558571.74501838</v>
      </c>
    </row>
    <row r="182" spans="1:15" ht="15.75" thickBot="1">
      <c r="A182" s="138"/>
      <c r="B182" s="122" t="s">
        <v>8</v>
      </c>
      <c r="C182" s="114">
        <v>109.42</v>
      </c>
      <c r="D182" s="115">
        <f t="shared" si="53"/>
        <v>133.92900856793148</v>
      </c>
      <c r="E182" s="115">
        <f t="shared" si="49"/>
        <v>153.92460954712365</v>
      </c>
      <c r="F182" s="116">
        <f t="shared" si="50"/>
        <v>188.90686658506735</v>
      </c>
      <c r="G182" s="116">
        <f t="shared" si="51"/>
        <v>255.56333414932683</v>
      </c>
      <c r="H182" s="117">
        <f t="shared" si="52"/>
        <v>10720.534001023882</v>
      </c>
      <c r="I182" s="118">
        <f t="shared" si="54"/>
        <v>265.75509609651687</v>
      </c>
      <c r="J182" s="124">
        <f t="shared" si="55"/>
        <v>1307.9051481249135</v>
      </c>
      <c r="K182" s="119">
        <v>847</v>
      </c>
      <c r="L182" s="126">
        <f t="shared" si="56"/>
        <v>1679726.5141066667</v>
      </c>
      <c r="M182" s="126">
        <f t="shared" si="57"/>
        <v>54031203.18288</v>
      </c>
      <c r="N182" s="121">
        <f t="shared" si="37"/>
        <v>1328775.4804825843</v>
      </c>
      <c r="O182" s="121">
        <f t="shared" si="38"/>
        <v>26575509.609651685</v>
      </c>
    </row>
    <row r="183" spans="1:15" ht="15.75" thickBot="1">
      <c r="A183" s="138"/>
      <c r="B183" s="122" t="s">
        <v>7</v>
      </c>
      <c r="C183" s="114">
        <v>109.64</v>
      </c>
      <c r="D183" s="115">
        <f t="shared" si="53"/>
        <v>134.1982864137087</v>
      </c>
      <c r="E183" s="115">
        <f t="shared" si="49"/>
        <v>154.23409057527542</v>
      </c>
      <c r="F183" s="116">
        <f t="shared" si="50"/>
        <v>189.28668298653614</v>
      </c>
      <c r="G183" s="116">
        <f t="shared" si="51"/>
        <v>256.07717013463895</v>
      </c>
      <c r="H183" s="117">
        <f t="shared" si="52"/>
        <v>10680.513797614796</v>
      </c>
      <c r="I183" s="118">
        <f t="shared" si="54"/>
        <v>264.76302116799485</v>
      </c>
      <c r="J183" s="124">
        <f t="shared" si="55"/>
        <v>1303.022683309005</v>
      </c>
      <c r="K183" s="119">
        <v>847</v>
      </c>
      <c r="L183" s="126">
        <f t="shared" si="56"/>
        <v>1679726.5141066667</v>
      </c>
      <c r="M183" s="126">
        <f t="shared" si="57"/>
        <v>54031203.18288</v>
      </c>
      <c r="N183" s="121">
        <f t="shared" si="37"/>
        <v>1323815.1058399742</v>
      </c>
      <c r="O183" s="121">
        <f t="shared" si="38"/>
        <v>26476302.116799485</v>
      </c>
    </row>
    <row r="184" spans="1:15" ht="15.75" thickBot="1">
      <c r="A184" s="138"/>
      <c r="B184" s="122" t="s">
        <v>6</v>
      </c>
      <c r="C184" s="114">
        <v>109.46</v>
      </c>
      <c r="D184" s="115">
        <f t="shared" si="53"/>
        <v>133.9779681762546</v>
      </c>
      <c r="E184" s="115">
        <f t="shared" si="49"/>
        <v>153.9808788249694</v>
      </c>
      <c r="F184" s="116">
        <f t="shared" si="50"/>
        <v>188.97592411260712</v>
      </c>
      <c r="G184" s="116">
        <f t="shared" si="51"/>
        <v>255.656758873929</v>
      </c>
      <c r="H184" s="117">
        <f t="shared" si="52"/>
        <v>10701.988053102597</v>
      </c>
      <c r="I184" s="118">
        <f t="shared" si="54"/>
        <v>265.2953540564701</v>
      </c>
      <c r="J184" s="124">
        <f t="shared" si="55"/>
        <v>1305.6425424785168</v>
      </c>
      <c r="K184" s="119">
        <v>847</v>
      </c>
      <c r="L184" s="126">
        <f t="shared" si="56"/>
        <v>1679726.5141066667</v>
      </c>
      <c r="M184" s="126">
        <f t="shared" si="57"/>
        <v>54031203.18288</v>
      </c>
      <c r="N184" s="121">
        <f t="shared" si="37"/>
        <v>1326476.7702823505</v>
      </c>
      <c r="O184" s="121">
        <f t="shared" si="38"/>
        <v>26529535.405647006</v>
      </c>
    </row>
    <row r="185" spans="1:15" ht="15.75" thickBot="1">
      <c r="A185" s="139"/>
      <c r="B185" s="122" t="s">
        <v>5</v>
      </c>
      <c r="C185" s="114">
        <v>109.49</v>
      </c>
      <c r="D185" s="115">
        <f t="shared" si="53"/>
        <v>134.01468788249693</v>
      </c>
      <c r="E185" s="115">
        <f t="shared" si="49"/>
        <v>154.02308078335372</v>
      </c>
      <c r="F185" s="116">
        <f t="shared" si="50"/>
        <v>189.02771725826193</v>
      </c>
      <c r="G185" s="116">
        <f t="shared" si="51"/>
        <v>255.72682741738063</v>
      </c>
      <c r="H185" s="117">
        <f t="shared" si="52"/>
        <v>10684.418207703486</v>
      </c>
      <c r="I185" s="118">
        <f t="shared" si="54"/>
        <v>264.8598089658994</v>
      </c>
      <c r="J185" s="124">
        <f t="shared" si="55"/>
        <v>1303.4990213398253</v>
      </c>
      <c r="K185" s="119">
        <v>847</v>
      </c>
      <c r="L185" s="126">
        <f t="shared" si="56"/>
        <v>1679726.5141066667</v>
      </c>
      <c r="M185" s="126">
        <f t="shared" si="57"/>
        <v>54031203.18288</v>
      </c>
      <c r="N185" s="121">
        <f t="shared" si="37"/>
        <v>1324299.0448294969</v>
      </c>
      <c r="O185" s="121">
        <f t="shared" si="38"/>
        <v>26485980.896589935</v>
      </c>
    </row>
    <row r="186" spans="1:15" ht="15.75" thickBot="1">
      <c r="A186" s="140" t="s">
        <v>50</v>
      </c>
      <c r="B186" s="122" t="s">
        <v>16</v>
      </c>
      <c r="C186" s="114">
        <v>109.97</v>
      </c>
      <c r="D186" s="115">
        <f aca="true" t="shared" si="58" ref="D186:D197">C186/0.817</f>
        <v>134.60220318237455</v>
      </c>
      <c r="E186" s="115">
        <f t="shared" si="49"/>
        <v>154.69831211750306</v>
      </c>
      <c r="F186" s="116">
        <f t="shared" si="50"/>
        <v>189.85640758873933</v>
      </c>
      <c r="G186" s="116">
        <f t="shared" si="51"/>
        <v>256.84792411260713</v>
      </c>
      <c r="H186" s="117">
        <f t="shared" si="52"/>
        <v>10687.346515270003</v>
      </c>
      <c r="I186" s="118">
        <f aca="true" t="shared" si="59" ref="I186:I197">H186/40.3399</f>
        <v>264.9323998143278</v>
      </c>
      <c r="J186" s="124">
        <f aca="true" t="shared" si="60" ref="J186:J197">610/119.64*G185</f>
        <v>1303.8562748629404</v>
      </c>
      <c r="K186" s="119">
        <v>858</v>
      </c>
      <c r="L186" s="126">
        <f aca="true" t="shared" si="61" ref="L186:L197">743680.57/375*K186</f>
        <v>1701541.14416</v>
      </c>
      <c r="M186" s="126">
        <f aca="true" t="shared" si="62" ref="M186:M197">23921725.14/375*K186</f>
        <v>54732907.12032</v>
      </c>
      <c r="N186" s="121">
        <f t="shared" si="37"/>
        <v>1324661.999071639</v>
      </c>
      <c r="O186" s="121">
        <f t="shared" si="38"/>
        <v>26493239.98143278</v>
      </c>
    </row>
    <row r="187" spans="1:15" ht="15.75" thickBot="1">
      <c r="A187" s="138"/>
      <c r="B187" s="122" t="s">
        <v>15</v>
      </c>
      <c r="C187" s="114">
        <v>110.21</v>
      </c>
      <c r="D187" s="115">
        <f t="shared" si="58"/>
        <v>134.89596083231334</v>
      </c>
      <c r="E187" s="115">
        <f t="shared" si="49"/>
        <v>155.03592778457772</v>
      </c>
      <c r="F187" s="116">
        <f t="shared" si="50"/>
        <v>190.27075275397797</v>
      </c>
      <c r="G187" s="116">
        <f t="shared" si="51"/>
        <v>257.4084724602203</v>
      </c>
      <c r="H187" s="117">
        <f t="shared" si="52"/>
        <v>10734.1994363343</v>
      </c>
      <c r="I187" s="118">
        <f t="shared" si="59"/>
        <v>266.0938533891829</v>
      </c>
      <c r="J187" s="124">
        <f t="shared" si="60"/>
        <v>1309.5723312327846</v>
      </c>
      <c r="K187" s="119">
        <v>858</v>
      </c>
      <c r="L187" s="126">
        <f t="shared" si="61"/>
        <v>1701541.14416</v>
      </c>
      <c r="M187" s="126">
        <f t="shared" si="62"/>
        <v>54732907.12032</v>
      </c>
      <c r="N187" s="121">
        <f t="shared" si="37"/>
        <v>1330469.2669459146</v>
      </c>
      <c r="O187" s="121">
        <f t="shared" si="38"/>
        <v>26609385.338918287</v>
      </c>
    </row>
    <row r="188" spans="1:15" ht="15.75" thickBot="1">
      <c r="A188" s="138"/>
      <c r="B188" s="122" t="s">
        <v>14</v>
      </c>
      <c r="C188" s="114">
        <v>110.51</v>
      </c>
      <c r="D188" s="115">
        <f t="shared" si="58"/>
        <v>135.26315789473685</v>
      </c>
      <c r="E188" s="115">
        <f t="shared" si="49"/>
        <v>155.45794736842106</v>
      </c>
      <c r="F188" s="116">
        <f t="shared" si="50"/>
        <v>190.78868421052633</v>
      </c>
      <c r="G188" s="116">
        <f t="shared" si="51"/>
        <v>258.1091578947368</v>
      </c>
      <c r="H188" s="117">
        <f t="shared" si="52"/>
        <v>10757.625896866444</v>
      </c>
      <c r="I188" s="118">
        <f t="shared" si="59"/>
        <v>266.67458017661033</v>
      </c>
      <c r="J188" s="124">
        <f t="shared" si="60"/>
        <v>1312.4303594177063</v>
      </c>
      <c r="K188" s="119">
        <v>858</v>
      </c>
      <c r="L188" s="126">
        <f t="shared" si="61"/>
        <v>1701541.14416</v>
      </c>
      <c r="M188" s="126">
        <f t="shared" si="62"/>
        <v>54732907.12032</v>
      </c>
      <c r="N188" s="121">
        <f t="shared" si="37"/>
        <v>1333372.9008830518</v>
      </c>
      <c r="O188" s="121">
        <f t="shared" si="38"/>
        <v>26667458.017661035</v>
      </c>
    </row>
    <row r="189" spans="1:15" ht="15.75" thickBot="1">
      <c r="A189" s="138"/>
      <c r="B189" s="122" t="s">
        <v>13</v>
      </c>
      <c r="C189" s="114">
        <v>110.88</v>
      </c>
      <c r="D189" s="115">
        <f t="shared" si="58"/>
        <v>135.71603427172582</v>
      </c>
      <c r="E189" s="115">
        <f t="shared" si="49"/>
        <v>155.9784381884945</v>
      </c>
      <c r="F189" s="116">
        <f t="shared" si="50"/>
        <v>191.4274663402693</v>
      </c>
      <c r="G189" s="116">
        <f t="shared" si="51"/>
        <v>258.9733365973072</v>
      </c>
      <c r="H189" s="117">
        <f t="shared" si="52"/>
        <v>10786.908972531628</v>
      </c>
      <c r="I189" s="118">
        <f t="shared" si="59"/>
        <v>267.4004886608947</v>
      </c>
      <c r="J189" s="124">
        <f t="shared" si="60"/>
        <v>1316.0028946488587</v>
      </c>
      <c r="K189" s="119">
        <v>858</v>
      </c>
      <c r="L189" s="126">
        <f t="shared" si="61"/>
        <v>1701541.14416</v>
      </c>
      <c r="M189" s="126">
        <f t="shared" si="62"/>
        <v>54732907.12032</v>
      </c>
      <c r="N189" s="121">
        <f t="shared" si="37"/>
        <v>1337002.4433044738</v>
      </c>
      <c r="O189" s="121">
        <f t="shared" si="38"/>
        <v>26740048.866089474</v>
      </c>
    </row>
    <row r="190" spans="1:15" ht="15.75" thickBot="1">
      <c r="A190" s="138"/>
      <c r="B190" s="122" t="s">
        <v>12</v>
      </c>
      <c r="C190" s="114">
        <v>111.05</v>
      </c>
      <c r="D190" s="115">
        <f t="shared" si="58"/>
        <v>135.92411260709915</v>
      </c>
      <c r="E190" s="115">
        <f t="shared" si="49"/>
        <v>156.21758261933905</v>
      </c>
      <c r="F190" s="116">
        <f t="shared" si="50"/>
        <v>191.72096083231335</v>
      </c>
      <c r="G190" s="116">
        <f t="shared" si="51"/>
        <v>259.3703916768666</v>
      </c>
      <c r="H190" s="117">
        <f t="shared" si="52"/>
        <v>10823.024765852024</v>
      </c>
      <c r="I190" s="118">
        <f t="shared" si="59"/>
        <v>268.2957757915122</v>
      </c>
      <c r="J190" s="124">
        <f t="shared" si="60"/>
        <v>1320.4090214339467</v>
      </c>
      <c r="K190" s="119">
        <v>858</v>
      </c>
      <c r="L190" s="126">
        <f t="shared" si="61"/>
        <v>1701541.14416</v>
      </c>
      <c r="M190" s="126">
        <f t="shared" si="62"/>
        <v>54732907.12032</v>
      </c>
      <c r="N190" s="121">
        <f t="shared" si="37"/>
        <v>1341478.878957561</v>
      </c>
      <c r="O190" s="121">
        <f t="shared" si="38"/>
        <v>26829577.579151217</v>
      </c>
    </row>
    <row r="191" spans="1:15" ht="15.75" thickBot="1">
      <c r="A191" s="138"/>
      <c r="B191" s="122" t="s">
        <v>11</v>
      </c>
      <c r="C191" s="114">
        <v>111.3</v>
      </c>
      <c r="D191" s="115">
        <f t="shared" si="58"/>
        <v>136.23011015911874</v>
      </c>
      <c r="E191" s="115">
        <f t="shared" si="49"/>
        <v>156.56926560587516</v>
      </c>
      <c r="F191" s="116">
        <f t="shared" si="50"/>
        <v>192.15257037943698</v>
      </c>
      <c r="G191" s="116">
        <f t="shared" si="51"/>
        <v>259.9542962056304</v>
      </c>
      <c r="H191" s="117">
        <f t="shared" si="52"/>
        <v>10839.618508728961</v>
      </c>
      <c r="I191" s="118">
        <f t="shared" si="59"/>
        <v>268.7071239326067</v>
      </c>
      <c r="J191" s="124">
        <f t="shared" si="60"/>
        <v>1322.4334580649333</v>
      </c>
      <c r="K191" s="119">
        <v>858</v>
      </c>
      <c r="L191" s="126">
        <f t="shared" si="61"/>
        <v>1701541.14416</v>
      </c>
      <c r="M191" s="126">
        <f t="shared" si="62"/>
        <v>54732907.12032</v>
      </c>
      <c r="N191" s="121">
        <f t="shared" si="37"/>
        <v>1343535.6196630334</v>
      </c>
      <c r="O191" s="121">
        <f t="shared" si="38"/>
        <v>26870712.39326067</v>
      </c>
    </row>
    <row r="192" spans="1:15" ht="15.75" thickBot="1">
      <c r="A192" s="138"/>
      <c r="B192" s="122" t="s">
        <v>10</v>
      </c>
      <c r="C192" s="114">
        <v>112.25</v>
      </c>
      <c r="D192" s="115">
        <f t="shared" si="58"/>
        <v>137.39290085679315</v>
      </c>
      <c r="E192" s="115">
        <f t="shared" si="49"/>
        <v>157.90566095471237</v>
      </c>
      <c r="F192" s="116">
        <f t="shared" si="50"/>
        <v>193.79268665850674</v>
      </c>
      <c r="G192" s="116">
        <f t="shared" si="51"/>
        <v>262.1731334149327</v>
      </c>
      <c r="H192" s="117">
        <f t="shared" si="52"/>
        <v>10864.021071783283</v>
      </c>
      <c r="I192" s="118">
        <f t="shared" si="59"/>
        <v>269.31204766951043</v>
      </c>
      <c r="J192" s="124">
        <f t="shared" si="60"/>
        <v>1325.4105707575604</v>
      </c>
      <c r="K192" s="119">
        <v>878</v>
      </c>
      <c r="L192" s="126">
        <f t="shared" si="61"/>
        <v>1741204.1078933333</v>
      </c>
      <c r="M192" s="126">
        <f t="shared" si="62"/>
        <v>56008732.46112</v>
      </c>
      <c r="N192" s="121">
        <f t="shared" si="37"/>
        <v>1346560.238347552</v>
      </c>
      <c r="O192" s="121">
        <f t="shared" si="38"/>
        <v>26931204.76695104</v>
      </c>
    </row>
    <row r="193" spans="1:15" ht="15.75" thickBot="1">
      <c r="A193" s="138"/>
      <c r="B193" s="122" t="s">
        <v>9</v>
      </c>
      <c r="C193" s="114">
        <v>112.83</v>
      </c>
      <c r="D193" s="115">
        <f t="shared" si="58"/>
        <v>138.1028151774786</v>
      </c>
      <c r="E193" s="115">
        <f t="shared" si="49"/>
        <v>158.72156548347616</v>
      </c>
      <c r="F193" s="116">
        <f t="shared" si="50"/>
        <v>194.79402080783356</v>
      </c>
      <c r="G193" s="116">
        <f t="shared" si="51"/>
        <v>263.52779192166463</v>
      </c>
      <c r="H193" s="117">
        <f t="shared" si="52"/>
        <v>10956.750811389698</v>
      </c>
      <c r="I193" s="118">
        <f t="shared" si="59"/>
        <v>271.6107578697443</v>
      </c>
      <c r="J193" s="124">
        <f t="shared" si="60"/>
        <v>1336.7235989895432</v>
      </c>
      <c r="K193" s="119">
        <v>878</v>
      </c>
      <c r="L193" s="126">
        <f t="shared" si="61"/>
        <v>1741204.1078933333</v>
      </c>
      <c r="M193" s="126">
        <f t="shared" si="62"/>
        <v>56008732.46112</v>
      </c>
      <c r="N193" s="121">
        <f t="shared" si="37"/>
        <v>1358053.7893487215</v>
      </c>
      <c r="O193" s="121">
        <f t="shared" si="38"/>
        <v>27161075.78697443</v>
      </c>
    </row>
    <row r="194" spans="1:15" ht="15.75" thickBot="1">
      <c r="A194" s="138"/>
      <c r="B194" s="122" t="s">
        <v>8</v>
      </c>
      <c r="C194" s="114">
        <v>112.55</v>
      </c>
      <c r="D194" s="115">
        <f t="shared" si="58"/>
        <v>137.76009791921666</v>
      </c>
      <c r="E194" s="115">
        <f t="shared" si="49"/>
        <v>158.3276805385557</v>
      </c>
      <c r="F194" s="116">
        <f t="shared" si="50"/>
        <v>194.31061811505512</v>
      </c>
      <c r="G194" s="116">
        <f t="shared" si="51"/>
        <v>262.8738188494492</v>
      </c>
      <c r="H194" s="117">
        <f t="shared" si="52"/>
        <v>11013.36475767572</v>
      </c>
      <c r="I194" s="118">
        <f t="shared" si="59"/>
        <v>273.01418093936076</v>
      </c>
      <c r="J194" s="124">
        <f t="shared" si="60"/>
        <v>1343.6305004364378</v>
      </c>
      <c r="K194" s="119">
        <v>878</v>
      </c>
      <c r="L194" s="126">
        <f t="shared" si="61"/>
        <v>1741204.1078933333</v>
      </c>
      <c r="M194" s="126">
        <f t="shared" si="62"/>
        <v>56008732.46112</v>
      </c>
      <c r="N194" s="121">
        <f t="shared" si="37"/>
        <v>1365070.9046968038</v>
      </c>
      <c r="O194" s="121">
        <f t="shared" si="38"/>
        <v>27301418.093936075</v>
      </c>
    </row>
    <row r="195" spans="1:15" ht="15.75" thickBot="1">
      <c r="A195" s="138"/>
      <c r="B195" s="122" t="s">
        <v>7</v>
      </c>
      <c r="C195" s="114">
        <v>114.2</v>
      </c>
      <c r="D195" s="115">
        <f t="shared" si="58"/>
        <v>139.77968176254592</v>
      </c>
      <c r="E195" s="115">
        <f t="shared" si="49"/>
        <v>160.64878824969404</v>
      </c>
      <c r="F195" s="116">
        <f t="shared" si="50"/>
        <v>197.15924112607104</v>
      </c>
      <c r="G195" s="116">
        <f t="shared" si="51"/>
        <v>266.7275887392901</v>
      </c>
      <c r="H195" s="117">
        <f t="shared" si="52"/>
        <v>10986.03388705488</v>
      </c>
      <c r="I195" s="118">
        <f t="shared" si="59"/>
        <v>272.33666635402864</v>
      </c>
      <c r="J195" s="124">
        <f t="shared" si="60"/>
        <v>1340.2961342206956</v>
      </c>
      <c r="K195" s="119">
        <v>878</v>
      </c>
      <c r="L195" s="126">
        <f t="shared" si="61"/>
        <v>1741204.1078933333</v>
      </c>
      <c r="M195" s="126">
        <f t="shared" si="62"/>
        <v>56008732.46112</v>
      </c>
      <c r="N195" s="121">
        <f t="shared" si="37"/>
        <v>1361683.3317701435</v>
      </c>
      <c r="O195" s="121">
        <f t="shared" si="38"/>
        <v>27233666.635402866</v>
      </c>
    </row>
    <row r="196" spans="1:15" ht="15.75" thickBot="1">
      <c r="A196" s="138"/>
      <c r="B196" s="122" t="s">
        <v>6</v>
      </c>
      <c r="C196" s="114">
        <v>115.63</v>
      </c>
      <c r="D196" s="115">
        <f t="shared" si="58"/>
        <v>141.52998776009792</v>
      </c>
      <c r="E196" s="115">
        <f t="shared" si="49"/>
        <v>162.66041493268054</v>
      </c>
      <c r="F196" s="116">
        <f t="shared" si="50"/>
        <v>199.62804773561814</v>
      </c>
      <c r="G196" s="116">
        <f t="shared" si="51"/>
        <v>270.06752264381885</v>
      </c>
      <c r="H196" s="117">
        <f t="shared" si="52"/>
        <v>11147.090803213396</v>
      </c>
      <c r="I196" s="118">
        <f t="shared" si="59"/>
        <v>276.3291630175929</v>
      </c>
      <c r="J196" s="124">
        <f t="shared" si="60"/>
        <v>1359.9450779920344</v>
      </c>
      <c r="K196" s="119">
        <v>878</v>
      </c>
      <c r="L196" s="126">
        <f t="shared" si="61"/>
        <v>1741204.1078933333</v>
      </c>
      <c r="M196" s="126">
        <f t="shared" si="62"/>
        <v>56008732.46112</v>
      </c>
      <c r="N196" s="121">
        <f t="shared" si="37"/>
        <v>1381645.8150879645</v>
      </c>
      <c r="O196" s="121">
        <f t="shared" si="38"/>
        <v>27632916.301759288</v>
      </c>
    </row>
    <row r="197" spans="1:15" ht="15.75" thickBot="1">
      <c r="A197" s="139"/>
      <c r="B197" s="122" t="s">
        <v>5</v>
      </c>
      <c r="C197" s="114">
        <v>115.74</v>
      </c>
      <c r="D197" s="115">
        <f t="shared" si="58"/>
        <v>141.66462668298655</v>
      </c>
      <c r="E197" s="115">
        <f t="shared" si="49"/>
        <v>162.81515544675645</v>
      </c>
      <c r="F197" s="116">
        <f t="shared" si="50"/>
        <v>199.81795593635255</v>
      </c>
      <c r="G197" s="116">
        <f t="shared" si="51"/>
        <v>270.32444063647495</v>
      </c>
      <c r="H197" s="117">
        <f t="shared" si="52"/>
        <v>11286.673463884104</v>
      </c>
      <c r="I197" s="118">
        <f t="shared" si="59"/>
        <v>279.7893267926818</v>
      </c>
      <c r="J197" s="124">
        <f t="shared" si="60"/>
        <v>1376.9741625938607</v>
      </c>
      <c r="K197" s="119">
        <v>878</v>
      </c>
      <c r="L197" s="126">
        <f t="shared" si="61"/>
        <v>1741204.1078933333</v>
      </c>
      <c r="M197" s="126">
        <f t="shared" si="62"/>
        <v>56008732.46112</v>
      </c>
      <c r="N197" s="121">
        <f t="shared" si="37"/>
        <v>1398946.6339634089</v>
      </c>
      <c r="O197" s="121">
        <f t="shared" si="38"/>
        <v>27978932.679268178</v>
      </c>
    </row>
    <row r="198" spans="1:15" ht="15.75" thickBot="1">
      <c r="A198" s="140" t="s">
        <v>51</v>
      </c>
      <c r="B198" s="122" t="s">
        <v>16</v>
      </c>
      <c r="C198" s="114">
        <v>118.32</v>
      </c>
      <c r="D198" s="115">
        <f aca="true" t="shared" si="63" ref="D198:D209">C198/0.817</f>
        <v>144.82252141982863</v>
      </c>
      <c r="E198" s="115">
        <f t="shared" si="49"/>
        <v>166.44452386780904</v>
      </c>
      <c r="F198" s="116">
        <f t="shared" si="50"/>
        <v>204.2721664626683</v>
      </c>
      <c r="G198" s="116">
        <f t="shared" si="51"/>
        <v>276.35033537331697</v>
      </c>
      <c r="H198" s="117">
        <f t="shared" si="52"/>
        <v>11297.410591628008</v>
      </c>
      <c r="I198" s="118">
        <f aca="true" t="shared" si="64" ref="I198:I209">H198/40.3399</f>
        <v>280.05549323691946</v>
      </c>
      <c r="J198" s="124">
        <f aca="true" t="shared" si="65" ref="J198:J209">610/119.64*G197</f>
        <v>1378.284092178617</v>
      </c>
      <c r="K198" s="119">
        <v>906</v>
      </c>
      <c r="L198" s="126">
        <f aca="true" t="shared" si="66" ref="L198:L209">743680.57/375*K198</f>
        <v>1796732.25712</v>
      </c>
      <c r="M198" s="126">
        <f aca="true" t="shared" si="67" ref="M198:M209">23921725.14/375*K198</f>
        <v>57794887.93824</v>
      </c>
      <c r="N198" s="121">
        <f t="shared" si="37"/>
        <v>1400277.4661845972</v>
      </c>
      <c r="O198" s="121">
        <f t="shared" si="38"/>
        <v>28005549.32369194</v>
      </c>
    </row>
    <row r="199" spans="1:15" ht="15.75" thickBot="1">
      <c r="A199" s="138"/>
      <c r="B199" s="122" t="s">
        <v>15</v>
      </c>
      <c r="C199" s="114">
        <v>119.07</v>
      </c>
      <c r="D199" s="115">
        <f t="shared" si="63"/>
        <v>145.7405140758874</v>
      </c>
      <c r="E199" s="115">
        <f t="shared" si="49"/>
        <v>167.49957282741738</v>
      </c>
      <c r="F199" s="116">
        <f t="shared" si="50"/>
        <v>205.5669951040392</v>
      </c>
      <c r="G199" s="116">
        <f t="shared" si="51"/>
        <v>278.10204895960834</v>
      </c>
      <c r="H199" s="117">
        <f t="shared" si="52"/>
        <v>11549.245042348586</v>
      </c>
      <c r="I199" s="118">
        <f t="shared" si="64"/>
        <v>286.2983062017652</v>
      </c>
      <c r="J199" s="124">
        <f t="shared" si="65"/>
        <v>1409.0078951665275</v>
      </c>
      <c r="K199" s="119">
        <v>906</v>
      </c>
      <c r="L199" s="126">
        <f t="shared" si="66"/>
        <v>1796732.25712</v>
      </c>
      <c r="M199" s="126">
        <f t="shared" si="67"/>
        <v>57794887.93824</v>
      </c>
      <c r="N199" s="121">
        <f t="shared" si="37"/>
        <v>1431491.5310088256</v>
      </c>
      <c r="O199" s="121">
        <f t="shared" si="38"/>
        <v>28629830.620176516</v>
      </c>
    </row>
    <row r="200" spans="1:15" ht="15.75" thickBot="1">
      <c r="A200" s="138"/>
      <c r="B200" s="122" t="s">
        <v>14</v>
      </c>
      <c r="C200" s="114">
        <v>119.69</v>
      </c>
      <c r="D200" s="115">
        <f t="shared" si="63"/>
        <v>146.49938800489596</v>
      </c>
      <c r="E200" s="115">
        <f t="shared" si="49"/>
        <v>168.37174663402692</v>
      </c>
      <c r="F200" s="116">
        <f t="shared" si="50"/>
        <v>206.63738678090576</v>
      </c>
      <c r="G200" s="116">
        <f t="shared" si="51"/>
        <v>279.55013219094246</v>
      </c>
      <c r="H200" s="117">
        <f t="shared" si="52"/>
        <v>11622.452731511548</v>
      </c>
      <c r="I200" s="118">
        <f t="shared" si="64"/>
        <v>288.1130774124762</v>
      </c>
      <c r="J200" s="124">
        <f t="shared" si="65"/>
        <v>1417.939233244409</v>
      </c>
      <c r="K200" s="119">
        <v>906</v>
      </c>
      <c r="L200" s="126">
        <f t="shared" si="66"/>
        <v>1796732.25712</v>
      </c>
      <c r="M200" s="126">
        <f t="shared" si="67"/>
        <v>57794887.93824</v>
      </c>
      <c r="N200" s="121">
        <f t="shared" si="37"/>
        <v>1440565.3870623808</v>
      </c>
      <c r="O200" s="121">
        <f t="shared" si="38"/>
        <v>28811307.74124762</v>
      </c>
    </row>
    <row r="201" spans="1:15" ht="15.75" thickBot="1">
      <c r="A201" s="138"/>
      <c r="B201" s="122" t="s">
        <v>13</v>
      </c>
      <c r="C201" s="114">
        <v>120.09</v>
      </c>
      <c r="D201" s="115">
        <f t="shared" si="63"/>
        <v>146.9889840881273</v>
      </c>
      <c r="E201" s="115">
        <f t="shared" si="49"/>
        <v>168.9344394124847</v>
      </c>
      <c r="F201" s="116">
        <f t="shared" si="50"/>
        <v>207.32796205630356</v>
      </c>
      <c r="G201" s="116">
        <f t="shared" si="51"/>
        <v>280.4843794369645</v>
      </c>
      <c r="H201" s="117">
        <f t="shared" si="52"/>
        <v>11682.971087886262</v>
      </c>
      <c r="I201" s="118">
        <f t="shared" si="64"/>
        <v>289.6132882799973</v>
      </c>
      <c r="J201" s="124">
        <f t="shared" si="65"/>
        <v>1425.3224727221238</v>
      </c>
      <c r="K201" s="119">
        <v>906</v>
      </c>
      <c r="L201" s="126">
        <f t="shared" si="66"/>
        <v>1796732.25712</v>
      </c>
      <c r="M201" s="126">
        <f t="shared" si="67"/>
        <v>57794887.93824</v>
      </c>
      <c r="N201" s="121">
        <f t="shared" si="37"/>
        <v>1448066.4413999862</v>
      </c>
      <c r="O201" s="121">
        <f t="shared" si="38"/>
        <v>28961328.827999722</v>
      </c>
    </row>
    <row r="202" spans="1:15" ht="15.75" thickBot="1">
      <c r="A202" s="138"/>
      <c r="B202" s="122" t="s">
        <v>12</v>
      </c>
      <c r="C202" s="114">
        <v>121.01</v>
      </c>
      <c r="D202" s="115">
        <f t="shared" si="63"/>
        <v>148.11505507955937</v>
      </c>
      <c r="E202" s="115">
        <f t="shared" si="49"/>
        <v>170.22863280293757</v>
      </c>
      <c r="F202" s="116">
        <f t="shared" si="50"/>
        <v>208.9162851897185</v>
      </c>
      <c r="G202" s="116">
        <f t="shared" si="51"/>
        <v>282.6331481028152</v>
      </c>
      <c r="H202" s="117">
        <f t="shared" si="52"/>
        <v>11722.015188773174</v>
      </c>
      <c r="I202" s="118">
        <f t="shared" si="64"/>
        <v>290.58116625904313</v>
      </c>
      <c r="J202" s="124">
        <f t="shared" si="65"/>
        <v>1430.0858530303271</v>
      </c>
      <c r="K202" s="119">
        <v>906</v>
      </c>
      <c r="L202" s="126">
        <f t="shared" si="66"/>
        <v>1796732.25712</v>
      </c>
      <c r="M202" s="126">
        <f t="shared" si="67"/>
        <v>57794887.93824</v>
      </c>
      <c r="N202" s="121">
        <f aca="true" t="shared" si="68" ref="N202:N233">25000000/40.3399*$G201/119.64</f>
        <v>1452905.8312952155</v>
      </c>
      <c r="O202" s="121">
        <f aca="true" t="shared" si="69" ref="O202:O233">500000000/40.3399*$G201/119.64</f>
        <v>29058116.62590431</v>
      </c>
    </row>
    <row r="203" spans="1:15" ht="15.75" thickBot="1">
      <c r="A203" s="138"/>
      <c r="B203" s="122" t="s">
        <v>11</v>
      </c>
      <c r="C203" s="114">
        <v>122.04</v>
      </c>
      <c r="D203" s="115">
        <f t="shared" si="63"/>
        <v>149.37576499388007</v>
      </c>
      <c r="E203" s="115">
        <f t="shared" si="49"/>
        <v>171.67756670746635</v>
      </c>
      <c r="F203" s="116">
        <f t="shared" si="50"/>
        <v>210.69451652386786</v>
      </c>
      <c r="G203" s="116">
        <f t="shared" si="51"/>
        <v>285.03883476132194</v>
      </c>
      <c r="H203" s="117">
        <f t="shared" si="52"/>
        <v>11811.816620813073</v>
      </c>
      <c r="I203" s="118">
        <f t="shared" si="64"/>
        <v>292.8072856108486</v>
      </c>
      <c r="J203" s="124">
        <f t="shared" si="65"/>
        <v>1441.0416277391948</v>
      </c>
      <c r="K203" s="119">
        <v>906</v>
      </c>
      <c r="L203" s="126">
        <f t="shared" si="66"/>
        <v>1796732.25712</v>
      </c>
      <c r="M203" s="126">
        <f t="shared" si="67"/>
        <v>57794887.93824</v>
      </c>
      <c r="N203" s="121">
        <f t="shared" si="68"/>
        <v>1464036.428054243</v>
      </c>
      <c r="O203" s="121">
        <f t="shared" si="69"/>
        <v>29280728.56108486</v>
      </c>
    </row>
    <row r="204" spans="1:15" ht="15.75" thickBot="1">
      <c r="A204" s="138"/>
      <c r="B204" s="122" t="s">
        <v>10</v>
      </c>
      <c r="C204" s="114">
        <v>123.05</v>
      </c>
      <c r="D204" s="115">
        <f t="shared" si="63"/>
        <v>150.61199510403918</v>
      </c>
      <c r="E204" s="115">
        <f t="shared" si="49"/>
        <v>173.09836597307222</v>
      </c>
      <c r="F204" s="116">
        <f t="shared" si="50"/>
        <v>212.43821909424727</v>
      </c>
      <c r="G204" s="116">
        <f t="shared" si="51"/>
        <v>287.3978090575275</v>
      </c>
      <c r="H204" s="117">
        <f t="shared" si="52"/>
        <v>11912.355180596871</v>
      </c>
      <c r="I204" s="118">
        <f t="shared" si="64"/>
        <v>295.2995714068917</v>
      </c>
      <c r="J204" s="124">
        <f t="shared" si="65"/>
        <v>1453.3073320328183</v>
      </c>
      <c r="K204" s="130">
        <v>954</v>
      </c>
      <c r="L204" s="126">
        <f t="shared" si="66"/>
        <v>1891923.3700799998</v>
      </c>
      <c r="M204" s="126">
        <f t="shared" si="67"/>
        <v>60856868.75616</v>
      </c>
      <c r="N204" s="121">
        <f t="shared" si="68"/>
        <v>1476497.8570344585</v>
      </c>
      <c r="O204" s="121">
        <f t="shared" si="69"/>
        <v>29529957.140689168</v>
      </c>
    </row>
    <row r="205" spans="1:15" ht="15.75" thickBot="1">
      <c r="A205" s="138"/>
      <c r="B205" s="122" t="s">
        <v>9</v>
      </c>
      <c r="C205" s="114">
        <v>124.05</v>
      </c>
      <c r="D205" s="115">
        <f t="shared" si="63"/>
        <v>151.83598531211751</v>
      </c>
      <c r="E205" s="115">
        <f t="shared" si="49"/>
        <v>174.50509791921667</v>
      </c>
      <c r="F205" s="116">
        <f t="shared" si="50"/>
        <v>214.16465728274176</v>
      </c>
      <c r="G205" s="116">
        <f t="shared" si="51"/>
        <v>289.73342717258265</v>
      </c>
      <c r="H205" s="117">
        <f t="shared" si="52"/>
        <v>12010.941535336324</v>
      </c>
      <c r="I205" s="118">
        <f t="shared" si="64"/>
        <v>297.7434633039825</v>
      </c>
      <c r="J205" s="124">
        <f t="shared" si="65"/>
        <v>1465.3348673110313</v>
      </c>
      <c r="K205" s="130">
        <v>954</v>
      </c>
      <c r="L205" s="126">
        <f t="shared" si="66"/>
        <v>1891923.3700799998</v>
      </c>
      <c r="M205" s="126">
        <f t="shared" si="67"/>
        <v>60856868.75616</v>
      </c>
      <c r="N205" s="121">
        <f t="shared" si="68"/>
        <v>1488717.3165199123</v>
      </c>
      <c r="O205" s="121">
        <f t="shared" si="69"/>
        <v>29774346.330398243</v>
      </c>
    </row>
    <row r="206" spans="1:15" ht="15.75" thickBot="1">
      <c r="A206" s="138"/>
      <c r="B206" s="122" t="s">
        <v>8</v>
      </c>
      <c r="C206" s="114">
        <v>125.24</v>
      </c>
      <c r="D206" s="115">
        <f t="shared" si="63"/>
        <v>153.29253365973074</v>
      </c>
      <c r="E206" s="115">
        <f t="shared" si="49"/>
        <v>176.17910893512854</v>
      </c>
      <c r="F206" s="116">
        <f t="shared" si="50"/>
        <v>216.21911872705022</v>
      </c>
      <c r="G206" s="116">
        <f t="shared" si="51"/>
        <v>292.5128127294982</v>
      </c>
      <c r="H206" s="117">
        <f t="shared" si="52"/>
        <v>12108.551787553604</v>
      </c>
      <c r="I206" s="118">
        <f t="shared" si="64"/>
        <v>300.16315825159717</v>
      </c>
      <c r="J206" s="124">
        <f t="shared" si="65"/>
        <v>1477.2433180815399</v>
      </c>
      <c r="K206" s="130">
        <v>954</v>
      </c>
      <c r="L206" s="126">
        <f t="shared" si="66"/>
        <v>1891923.3700799998</v>
      </c>
      <c r="M206" s="126">
        <f t="shared" si="67"/>
        <v>60856868.75616</v>
      </c>
      <c r="N206" s="121">
        <f t="shared" si="68"/>
        <v>1500815.7912579856</v>
      </c>
      <c r="O206" s="121">
        <f t="shared" si="69"/>
        <v>30016315.825159714</v>
      </c>
    </row>
    <row r="207" spans="1:15" ht="15.75" thickBot="1">
      <c r="A207" s="138"/>
      <c r="B207" s="122" t="s">
        <v>7</v>
      </c>
      <c r="C207" s="114">
        <v>128.21</v>
      </c>
      <c r="D207" s="115">
        <f t="shared" si="63"/>
        <v>156.9277845777234</v>
      </c>
      <c r="E207" s="115">
        <f t="shared" si="49"/>
        <v>180.3571028151775</v>
      </c>
      <c r="F207" s="116">
        <f t="shared" si="50"/>
        <v>221.34664014687888</v>
      </c>
      <c r="G207" s="116">
        <f t="shared" si="51"/>
        <v>299.4495985312118</v>
      </c>
      <c r="H207" s="117">
        <f t="shared" si="52"/>
        <v>12224.707987692167</v>
      </c>
      <c r="I207" s="118">
        <f t="shared" si="64"/>
        <v>303.04259523925856</v>
      </c>
      <c r="J207" s="124">
        <f t="shared" si="65"/>
        <v>1491.4143744984444</v>
      </c>
      <c r="K207" s="130">
        <v>954</v>
      </c>
      <c r="L207" s="126">
        <f t="shared" si="66"/>
        <v>1891923.3700799998</v>
      </c>
      <c r="M207" s="126">
        <f t="shared" si="67"/>
        <v>60856868.75616</v>
      </c>
      <c r="N207" s="121">
        <f t="shared" si="68"/>
        <v>1515212.976196293</v>
      </c>
      <c r="O207" s="121">
        <f t="shared" si="69"/>
        <v>30304259.52392586</v>
      </c>
    </row>
    <row r="208" spans="1:15" ht="15.75" thickBot="1">
      <c r="A208" s="138"/>
      <c r="B208" s="122" t="s">
        <v>6</v>
      </c>
      <c r="C208" s="114">
        <v>127.92</v>
      </c>
      <c r="D208" s="115">
        <f t="shared" si="63"/>
        <v>156.57282741738067</v>
      </c>
      <c r="E208" s="115">
        <f t="shared" si="49"/>
        <v>179.9491505507956</v>
      </c>
      <c r="F208" s="116">
        <f t="shared" si="50"/>
        <v>220.84597307221543</v>
      </c>
      <c r="G208" s="116">
        <f t="shared" si="51"/>
        <v>298.7722692778458</v>
      </c>
      <c r="H208" s="117">
        <f t="shared" si="52"/>
        <v>12514.61043677749</v>
      </c>
      <c r="I208" s="118">
        <f t="shared" si="64"/>
        <v>310.2290892336741</v>
      </c>
      <c r="J208" s="124">
        <f t="shared" si="65"/>
        <v>1526.782473286854</v>
      </c>
      <c r="K208" s="130">
        <v>954</v>
      </c>
      <c r="L208" s="126">
        <f t="shared" si="66"/>
        <v>1891923.3700799998</v>
      </c>
      <c r="M208" s="126">
        <f t="shared" si="67"/>
        <v>60856868.75616</v>
      </c>
      <c r="N208" s="121">
        <f t="shared" si="68"/>
        <v>1551145.4461683705</v>
      </c>
      <c r="O208" s="121">
        <f t="shared" si="69"/>
        <v>31022908.923367407</v>
      </c>
    </row>
    <row r="209" spans="1:15" ht="15.75" thickBot="1">
      <c r="A209" s="139"/>
      <c r="B209" s="122" t="s">
        <v>5</v>
      </c>
      <c r="C209" s="114">
        <v>127.72</v>
      </c>
      <c r="D209" s="115">
        <f t="shared" si="63"/>
        <v>156.328029375765</v>
      </c>
      <c r="E209" s="115">
        <f t="shared" si="49"/>
        <v>179.66780416156672</v>
      </c>
      <c r="F209" s="116">
        <f t="shared" si="50"/>
        <v>220.50068543451656</v>
      </c>
      <c r="G209" s="116">
        <f t="shared" si="51"/>
        <v>298.30514565483475</v>
      </c>
      <c r="H209" s="117">
        <f t="shared" si="52"/>
        <v>12486.303463634478</v>
      </c>
      <c r="I209" s="118">
        <f t="shared" si="64"/>
        <v>309.52737769886585</v>
      </c>
      <c r="J209" s="124">
        <f t="shared" si="65"/>
        <v>1523.3290225634064</v>
      </c>
      <c r="K209" s="130">
        <v>954</v>
      </c>
      <c r="L209" s="126">
        <f t="shared" si="66"/>
        <v>1891923.3700799998</v>
      </c>
      <c r="M209" s="126">
        <f t="shared" si="67"/>
        <v>60856868.75616</v>
      </c>
      <c r="N209" s="121">
        <f t="shared" si="68"/>
        <v>1547636.888494329</v>
      </c>
      <c r="O209" s="121">
        <f t="shared" si="69"/>
        <v>30952737.769886583</v>
      </c>
    </row>
    <row r="210" spans="1:15" ht="15.75" thickBot="1">
      <c r="A210" s="140" t="s">
        <v>52</v>
      </c>
      <c r="B210" s="122" t="s">
        <v>16</v>
      </c>
      <c r="C210" s="114">
        <v>127.84</v>
      </c>
      <c r="D210" s="115">
        <f aca="true" t="shared" si="70" ref="D210:D221">C210/0.817</f>
        <v>156.4749082007344</v>
      </c>
      <c r="E210" s="115">
        <f t="shared" si="49"/>
        <v>179.83661199510405</v>
      </c>
      <c r="F210" s="116">
        <f t="shared" si="50"/>
        <v>220.7078580171359</v>
      </c>
      <c r="G210" s="116">
        <f t="shared" si="51"/>
        <v>298.58541982864136</v>
      </c>
      <c r="H210" s="117">
        <f t="shared" si="52"/>
        <v>12466.781413191022</v>
      </c>
      <c r="I210" s="118">
        <f>H210/40.3399</f>
        <v>309.0434387093429</v>
      </c>
      <c r="J210" s="124">
        <f>610/119.64*G209</f>
        <v>1520.9473324093046</v>
      </c>
      <c r="K210" s="130">
        <v>1004</v>
      </c>
      <c r="L210" s="126">
        <f>743680.57/375*K210</f>
        <v>1991080.7794133332</v>
      </c>
      <c r="M210" s="126">
        <f>23921725.14/375*K210</f>
        <v>64046432.10816</v>
      </c>
      <c r="N210" s="121">
        <f t="shared" si="68"/>
        <v>1545217.1935467143</v>
      </c>
      <c r="O210" s="121">
        <f t="shared" si="69"/>
        <v>30904343.870934285</v>
      </c>
    </row>
    <row r="211" spans="1:15" ht="15.75" thickBot="1">
      <c r="A211" s="138"/>
      <c r="B211" s="122" t="s">
        <v>15</v>
      </c>
      <c r="C211" s="114">
        <v>126.95</v>
      </c>
      <c r="D211" s="115">
        <f t="shared" si="70"/>
        <v>155.3855569155447</v>
      </c>
      <c r="E211" s="115">
        <f t="shared" si="49"/>
        <v>178.58462056303551</v>
      </c>
      <c r="F211" s="116">
        <f t="shared" si="50"/>
        <v>219.17132802937581</v>
      </c>
      <c r="G211" s="116">
        <f t="shared" si="51"/>
        <v>296.5067197062424</v>
      </c>
      <c r="H211" s="117">
        <f t="shared" si="52"/>
        <v>12478.494643457096</v>
      </c>
      <c r="I211" s="118">
        <f aca="true" t="shared" si="71" ref="I211:I221">H211/40.3399</f>
        <v>309.33380210305666</v>
      </c>
      <c r="J211" s="124">
        <f aca="true" t="shared" si="72" ref="J211:J221">610/119.64*G210</f>
        <v>1522.3763465017655</v>
      </c>
      <c r="K211" s="130">
        <v>1004</v>
      </c>
      <c r="L211" s="126">
        <f aca="true" t="shared" si="73" ref="L211:L221">743680.57/375*K211</f>
        <v>1991080.7794133332</v>
      </c>
      <c r="M211" s="126">
        <f aca="true" t="shared" si="74" ref="M211:M221">23921725.14/375*K211</f>
        <v>64046432.10816</v>
      </c>
      <c r="N211" s="121">
        <f t="shared" si="68"/>
        <v>1546669.010515283</v>
      </c>
      <c r="O211" s="121">
        <f t="shared" si="69"/>
        <v>30933380.210305665</v>
      </c>
    </row>
    <row r="212" spans="1:15" ht="15.75" thickBot="1">
      <c r="A212" s="138"/>
      <c r="B212" s="122" t="s">
        <v>14</v>
      </c>
      <c r="C212" s="114">
        <v>127.67</v>
      </c>
      <c r="D212" s="115">
        <f t="shared" si="70"/>
        <v>156.2668298653611</v>
      </c>
      <c r="E212" s="115">
        <f t="shared" si="49"/>
        <v>179.59746756425952</v>
      </c>
      <c r="F212" s="116">
        <f t="shared" si="50"/>
        <v>220.41436352509186</v>
      </c>
      <c r="G212" s="116">
        <f t="shared" si="51"/>
        <v>298.18836474908204</v>
      </c>
      <c r="H212" s="117">
        <f t="shared" si="52"/>
        <v>12391.621518983717</v>
      </c>
      <c r="I212" s="118">
        <f t="shared" si="71"/>
        <v>307.18027359967965</v>
      </c>
      <c r="J212" s="124">
        <f t="shared" si="72"/>
        <v>1511.7778253160136</v>
      </c>
      <c r="K212" s="130">
        <v>1004</v>
      </c>
      <c r="L212" s="126">
        <f t="shared" si="73"/>
        <v>1991080.7794133332</v>
      </c>
      <c r="M212" s="126">
        <f t="shared" si="74"/>
        <v>64046432.10816</v>
      </c>
      <c r="N212" s="121">
        <f t="shared" si="68"/>
        <v>1535901.3679983981</v>
      </c>
      <c r="O212" s="121">
        <f t="shared" si="69"/>
        <v>30718027.359967962</v>
      </c>
    </row>
    <row r="213" spans="1:15" ht="15.75" thickBot="1">
      <c r="A213" s="138"/>
      <c r="B213" s="122" t="s">
        <v>13</v>
      </c>
      <c r="C213" s="114">
        <v>126.82</v>
      </c>
      <c r="D213" s="115">
        <f t="shared" si="70"/>
        <v>155.22643818849448</v>
      </c>
      <c r="E213" s="115">
        <f t="shared" si="49"/>
        <v>178.4017454100367</v>
      </c>
      <c r="F213" s="116">
        <f t="shared" si="50"/>
        <v>218.9468910648715</v>
      </c>
      <c r="G213" s="116">
        <f t="shared" si="51"/>
        <v>296.20308935128514</v>
      </c>
      <c r="H213" s="117">
        <f t="shared" si="52"/>
        <v>12461.900900580158</v>
      </c>
      <c r="I213" s="118">
        <f t="shared" si="71"/>
        <v>308.92245396196216</v>
      </c>
      <c r="J213" s="124">
        <f t="shared" si="72"/>
        <v>1520.3519098707793</v>
      </c>
      <c r="K213" s="130">
        <v>1004</v>
      </c>
      <c r="L213" s="126">
        <f t="shared" si="73"/>
        <v>1991080.7794133332</v>
      </c>
      <c r="M213" s="126">
        <f t="shared" si="74"/>
        <v>64046432.10816</v>
      </c>
      <c r="N213" s="121">
        <f t="shared" si="68"/>
        <v>1544612.269809811</v>
      </c>
      <c r="O213" s="121">
        <f t="shared" si="69"/>
        <v>30892245.396196216</v>
      </c>
    </row>
    <row r="214" spans="1:15" ht="15.75" thickBot="1">
      <c r="A214" s="138"/>
      <c r="B214" s="122" t="s">
        <v>12</v>
      </c>
      <c r="C214" s="114">
        <v>127.3</v>
      </c>
      <c r="D214" s="115">
        <f t="shared" si="70"/>
        <v>155.8139534883721</v>
      </c>
      <c r="E214" s="115">
        <f t="shared" si="49"/>
        <v>179.07697674418606</v>
      </c>
      <c r="F214" s="116">
        <f t="shared" si="50"/>
        <v>219.77558139534887</v>
      </c>
      <c r="G214" s="116">
        <f t="shared" si="51"/>
        <v>297.3241860465116</v>
      </c>
      <c r="H214" s="117">
        <f t="shared" si="52"/>
        <v>12378.932186195469</v>
      </c>
      <c r="I214" s="118">
        <f t="shared" si="71"/>
        <v>306.8657132564897</v>
      </c>
      <c r="J214" s="124">
        <f t="shared" si="72"/>
        <v>1510.2297267158472</v>
      </c>
      <c r="K214" s="130">
        <v>1004</v>
      </c>
      <c r="L214" s="126">
        <f t="shared" si="73"/>
        <v>1991080.7794133332</v>
      </c>
      <c r="M214" s="126">
        <f t="shared" si="74"/>
        <v>64046432.10816</v>
      </c>
      <c r="N214" s="121">
        <f t="shared" si="68"/>
        <v>1534328.5662824484</v>
      </c>
      <c r="O214" s="121">
        <f t="shared" si="69"/>
        <v>30686571.325648963</v>
      </c>
    </row>
    <row r="215" spans="1:15" ht="15.75" thickBot="1">
      <c r="A215" s="138"/>
      <c r="B215" s="122" t="s">
        <v>11</v>
      </c>
      <c r="C215" s="114">
        <v>127.11</v>
      </c>
      <c r="D215" s="115">
        <f t="shared" si="70"/>
        <v>155.58139534883722</v>
      </c>
      <c r="E215" s="115">
        <f t="shared" si="49"/>
        <v>178.8096976744186</v>
      </c>
      <c r="F215" s="116">
        <f t="shared" si="50"/>
        <v>219.44755813953492</v>
      </c>
      <c r="G215" s="116">
        <f t="shared" si="51"/>
        <v>296.88041860465114</v>
      </c>
      <c r="H215" s="117">
        <f t="shared" si="52"/>
        <v>12425.785107259764</v>
      </c>
      <c r="I215" s="118">
        <f t="shared" si="71"/>
        <v>308.02716683134474</v>
      </c>
      <c r="J215" s="124">
        <f t="shared" si="72"/>
        <v>1515.9457830856911</v>
      </c>
      <c r="K215" s="130">
        <v>1004</v>
      </c>
      <c r="L215" s="126">
        <f t="shared" si="73"/>
        <v>1991080.7794133332</v>
      </c>
      <c r="M215" s="126">
        <f t="shared" si="74"/>
        <v>64046432.10816</v>
      </c>
      <c r="N215" s="121">
        <f t="shared" si="68"/>
        <v>1540135.8341567235</v>
      </c>
      <c r="O215" s="121">
        <f t="shared" si="69"/>
        <v>30802716.68313447</v>
      </c>
    </row>
    <row r="216" spans="1:15" ht="15.75" thickBot="1">
      <c r="A216" s="138"/>
      <c r="B216" s="122" t="s">
        <v>10</v>
      </c>
      <c r="C216" s="114">
        <v>128.14</v>
      </c>
      <c r="D216" s="115">
        <f t="shared" si="70"/>
        <v>156.8421052631579</v>
      </c>
      <c r="E216" s="115">
        <f t="shared" si="49"/>
        <v>180.25863157894736</v>
      </c>
      <c r="F216" s="116">
        <f t="shared" si="50"/>
        <v>221.22578947368422</v>
      </c>
      <c r="G216" s="116">
        <f t="shared" si="51"/>
        <v>299.2861052631579</v>
      </c>
      <c r="H216" s="117">
        <f t="shared" si="52"/>
        <v>12407.23915933848</v>
      </c>
      <c r="I216" s="118">
        <f t="shared" si="71"/>
        <v>307.5674247912979</v>
      </c>
      <c r="J216" s="124">
        <f t="shared" si="72"/>
        <v>1513.6831774392945</v>
      </c>
      <c r="K216" s="130">
        <v>1032</v>
      </c>
      <c r="L216" s="126">
        <f t="shared" si="73"/>
        <v>2046608.9286399998</v>
      </c>
      <c r="M216" s="126">
        <f t="shared" si="74"/>
        <v>65832587.58528</v>
      </c>
      <c r="N216" s="121">
        <f t="shared" si="68"/>
        <v>1537837.1239564896</v>
      </c>
      <c r="O216" s="121">
        <f t="shared" si="69"/>
        <v>30756742.47912979</v>
      </c>
    </row>
    <row r="217" spans="1:15" ht="15.75" thickBot="1">
      <c r="A217" s="138"/>
      <c r="B217" s="122" t="s">
        <v>9</v>
      </c>
      <c r="C217" s="114">
        <v>129.12</v>
      </c>
      <c r="D217" s="115">
        <f t="shared" si="70"/>
        <v>158.04161566707467</v>
      </c>
      <c r="E217" s="115">
        <f t="shared" si="49"/>
        <v>181.6372288861689</v>
      </c>
      <c r="F217" s="116">
        <f t="shared" si="50"/>
        <v>222.91769889840884</v>
      </c>
      <c r="G217" s="116">
        <f t="shared" si="51"/>
        <v>301.57501101591185</v>
      </c>
      <c r="H217" s="117">
        <f t="shared" si="52"/>
        <v>12507.77771912228</v>
      </c>
      <c r="I217" s="118">
        <f t="shared" si="71"/>
        <v>310.05971058734104</v>
      </c>
      <c r="J217" s="124">
        <f t="shared" si="72"/>
        <v>1525.948881732918</v>
      </c>
      <c r="K217" s="130">
        <v>1032</v>
      </c>
      <c r="L217" s="126">
        <f t="shared" si="73"/>
        <v>2046608.9286399998</v>
      </c>
      <c r="M217" s="126">
        <f t="shared" si="74"/>
        <v>65832587.58528</v>
      </c>
      <c r="N217" s="121">
        <f t="shared" si="68"/>
        <v>1550298.552936705</v>
      </c>
      <c r="O217" s="121">
        <f t="shared" si="69"/>
        <v>31005971.058734104</v>
      </c>
    </row>
    <row r="218" spans="1:15" ht="15.75" thickBot="1">
      <c r="A218" s="138"/>
      <c r="B218" s="122" t="s">
        <v>8</v>
      </c>
      <c r="C218" s="114">
        <v>128.23</v>
      </c>
      <c r="D218" s="115">
        <f t="shared" si="70"/>
        <v>156.95226438188493</v>
      </c>
      <c r="E218" s="115">
        <f t="shared" si="49"/>
        <v>180.38523745410035</v>
      </c>
      <c r="F218" s="116">
        <f t="shared" si="50"/>
        <v>221.3811689106487</v>
      </c>
      <c r="G218" s="116">
        <f t="shared" si="51"/>
        <v>299.4963108935128</v>
      </c>
      <c r="H218" s="117">
        <f t="shared" si="52"/>
        <v>12603.435766295213</v>
      </c>
      <c r="I218" s="118">
        <f t="shared" si="71"/>
        <v>312.4310116360034</v>
      </c>
      <c r="J218" s="124">
        <f t="shared" si="72"/>
        <v>1537.619163488016</v>
      </c>
      <c r="K218" s="130">
        <v>1032</v>
      </c>
      <c r="L218" s="126">
        <f t="shared" si="73"/>
        <v>2046608.9286399998</v>
      </c>
      <c r="M218" s="126">
        <f t="shared" si="74"/>
        <v>65832587.58528</v>
      </c>
      <c r="N218" s="121">
        <f t="shared" si="68"/>
        <v>1562155.058180017</v>
      </c>
      <c r="O218" s="121">
        <f t="shared" si="69"/>
        <v>31243101.163600337</v>
      </c>
    </row>
    <row r="219" spans="1:15" ht="15.75" thickBot="1">
      <c r="A219" s="138"/>
      <c r="B219" s="122" t="s">
        <v>7</v>
      </c>
      <c r="C219" s="114">
        <v>128.67</v>
      </c>
      <c r="D219" s="115">
        <f t="shared" si="70"/>
        <v>157.4908200734394</v>
      </c>
      <c r="E219" s="115">
        <f t="shared" si="49"/>
        <v>181.0041995104039</v>
      </c>
      <c r="F219" s="116">
        <f t="shared" si="50"/>
        <v>222.1408017135863</v>
      </c>
      <c r="G219" s="116">
        <f t="shared" si="51"/>
        <v>300.52398286413705</v>
      </c>
      <c r="H219" s="117">
        <f t="shared" si="52"/>
        <v>12516.562641821834</v>
      </c>
      <c r="I219" s="118">
        <f t="shared" si="71"/>
        <v>310.27748313262634</v>
      </c>
      <c r="J219" s="124">
        <f t="shared" si="72"/>
        <v>1527.0206423022637</v>
      </c>
      <c r="K219" s="130">
        <v>1032</v>
      </c>
      <c r="L219" s="126">
        <f t="shared" si="73"/>
        <v>2046608.9286399998</v>
      </c>
      <c r="M219" s="126">
        <f t="shared" si="74"/>
        <v>65832587.58528</v>
      </c>
      <c r="N219" s="121">
        <f t="shared" si="68"/>
        <v>1551387.4156631317</v>
      </c>
      <c r="O219" s="121">
        <f t="shared" si="69"/>
        <v>31027748.313262634</v>
      </c>
    </row>
    <row r="220" spans="1:15" ht="15.75" thickBot="1">
      <c r="A220" s="138"/>
      <c r="B220" s="122" t="s">
        <v>6</v>
      </c>
      <c r="C220" s="114">
        <v>128.89</v>
      </c>
      <c r="D220" s="115">
        <f t="shared" si="70"/>
        <v>157.76009791921663</v>
      </c>
      <c r="E220" s="115">
        <f t="shared" si="49"/>
        <v>181.31368053855567</v>
      </c>
      <c r="F220" s="116">
        <f t="shared" si="50"/>
        <v>222.52061811505507</v>
      </c>
      <c r="G220" s="116">
        <f t="shared" si="51"/>
        <v>301.03781884944914</v>
      </c>
      <c r="H220" s="117">
        <f t="shared" si="52"/>
        <v>12559.511152797435</v>
      </c>
      <c r="I220" s="118">
        <f t="shared" si="71"/>
        <v>311.34214890957674</v>
      </c>
      <c r="J220" s="124">
        <f t="shared" si="72"/>
        <v>1532.2603606412872</v>
      </c>
      <c r="K220" s="130">
        <v>1032</v>
      </c>
      <c r="L220" s="126">
        <f t="shared" si="73"/>
        <v>2046608.9286399998</v>
      </c>
      <c r="M220" s="126">
        <f t="shared" si="74"/>
        <v>65832587.58528</v>
      </c>
      <c r="N220" s="121">
        <f t="shared" si="68"/>
        <v>1556710.7445478837</v>
      </c>
      <c r="O220" s="121">
        <f t="shared" si="69"/>
        <v>31134214.890957676</v>
      </c>
    </row>
    <row r="221" spans="1:15" ht="15.75" thickBot="1">
      <c r="A221" s="139"/>
      <c r="B221" s="122" t="s">
        <v>5</v>
      </c>
      <c r="C221" s="114">
        <v>129.45</v>
      </c>
      <c r="D221" s="115">
        <f t="shared" si="70"/>
        <v>158.44553243574052</v>
      </c>
      <c r="E221" s="115">
        <f t="shared" si="49"/>
        <v>182.10145042839656</v>
      </c>
      <c r="F221" s="116">
        <f t="shared" si="50"/>
        <v>223.487423500612</v>
      </c>
      <c r="G221" s="116">
        <f t="shared" si="51"/>
        <v>302.34576499388004</v>
      </c>
      <c r="H221" s="117">
        <f t="shared" si="52"/>
        <v>12580.985408285236</v>
      </c>
      <c r="I221" s="118">
        <f t="shared" si="71"/>
        <v>311.87448179805193</v>
      </c>
      <c r="J221" s="124">
        <f t="shared" si="72"/>
        <v>1534.880219810799</v>
      </c>
      <c r="K221" s="130">
        <v>1033</v>
      </c>
      <c r="L221" s="126">
        <f t="shared" si="73"/>
        <v>2048592.0768266665</v>
      </c>
      <c r="M221" s="126">
        <f t="shared" si="74"/>
        <v>65896378.85232</v>
      </c>
      <c r="N221" s="121">
        <f t="shared" si="68"/>
        <v>1559372.4089902597</v>
      </c>
      <c r="O221" s="121">
        <f t="shared" si="69"/>
        <v>31187448.179805193</v>
      </c>
    </row>
    <row r="222" spans="1:15" ht="15.75" thickBot="1">
      <c r="A222" s="140" t="s">
        <v>53</v>
      </c>
      <c r="B222" s="122" t="s">
        <v>16</v>
      </c>
      <c r="C222" s="114"/>
      <c r="D222" s="115">
        <f aca="true" t="shared" si="75" ref="D222:D233">C222/0.817</f>
        <v>0</v>
      </c>
      <c r="E222" s="115">
        <f t="shared" si="49"/>
        <v>0</v>
      </c>
      <c r="F222" s="116">
        <f t="shared" si="50"/>
        <v>0</v>
      </c>
      <c r="G222" s="116">
        <f t="shared" si="51"/>
        <v>0</v>
      </c>
      <c r="H222" s="117">
        <f t="shared" si="52"/>
        <v>12635.647149526916</v>
      </c>
      <c r="I222" s="118">
        <f aca="true" t="shared" si="76" ref="I222:I233">H222/40.3399</f>
        <v>313.2295109687162</v>
      </c>
      <c r="J222" s="124">
        <f aca="true" t="shared" si="77" ref="J222:J233">610/119.64*G221</f>
        <v>1541.5489522422838</v>
      </c>
      <c r="K222" s="130">
        <v>1041</v>
      </c>
      <c r="L222" s="126">
        <f aca="true" t="shared" si="78" ref="L222:L233">743680.57/375*K222</f>
        <v>2064457.26232</v>
      </c>
      <c r="M222" s="126">
        <f aca="true" t="shared" si="79" ref="M222:M233">23921725.14/375*K222</f>
        <v>66406708.988639995</v>
      </c>
      <c r="N222" s="121">
        <f t="shared" si="68"/>
        <v>1566147.554843581</v>
      </c>
      <c r="O222" s="121">
        <f t="shared" si="69"/>
        <v>31322951.09687162</v>
      </c>
    </row>
    <row r="223" spans="1:15" ht="15.75" thickBot="1">
      <c r="A223" s="138"/>
      <c r="B223" s="122" t="s">
        <v>15</v>
      </c>
      <c r="C223" s="114"/>
      <c r="D223" s="115">
        <f t="shared" si="75"/>
        <v>0</v>
      </c>
      <c r="E223" s="115">
        <f t="shared" si="49"/>
        <v>0</v>
      </c>
      <c r="F223" s="116">
        <f t="shared" si="50"/>
        <v>0</v>
      </c>
      <c r="G223" s="116">
        <f t="shared" si="51"/>
        <v>0</v>
      </c>
      <c r="H223" s="117">
        <f t="shared" si="52"/>
        <v>0</v>
      </c>
      <c r="I223" s="118">
        <f t="shared" si="76"/>
        <v>0</v>
      </c>
      <c r="J223" s="124">
        <f t="shared" si="77"/>
        <v>0</v>
      </c>
      <c r="K223" s="130">
        <v>1041</v>
      </c>
      <c r="L223" s="126">
        <f t="shared" si="78"/>
        <v>2064457.26232</v>
      </c>
      <c r="M223" s="126">
        <f t="shared" si="79"/>
        <v>66406708.988639995</v>
      </c>
      <c r="N223" s="121">
        <f t="shared" si="68"/>
        <v>0</v>
      </c>
      <c r="O223" s="121">
        <f t="shared" si="69"/>
        <v>0</v>
      </c>
    </row>
    <row r="224" spans="1:15" ht="15.75" thickBot="1">
      <c r="A224" s="138"/>
      <c r="B224" s="122" t="s">
        <v>14</v>
      </c>
      <c r="C224" s="114"/>
      <c r="D224" s="115">
        <f t="shared" si="75"/>
        <v>0</v>
      </c>
      <c r="E224" s="115">
        <f t="shared" si="49"/>
        <v>0</v>
      </c>
      <c r="F224" s="116">
        <f t="shared" si="50"/>
        <v>0</v>
      </c>
      <c r="G224" s="116">
        <f t="shared" si="51"/>
        <v>0</v>
      </c>
      <c r="H224" s="117">
        <f t="shared" si="52"/>
        <v>0</v>
      </c>
      <c r="I224" s="118">
        <f t="shared" si="76"/>
        <v>0</v>
      </c>
      <c r="J224" s="124">
        <f t="shared" si="77"/>
        <v>0</v>
      </c>
      <c r="K224" s="130">
        <v>1041</v>
      </c>
      <c r="L224" s="126">
        <f t="shared" si="78"/>
        <v>2064457.26232</v>
      </c>
      <c r="M224" s="126">
        <f t="shared" si="79"/>
        <v>66406708.988639995</v>
      </c>
      <c r="N224" s="121">
        <f t="shared" si="68"/>
        <v>0</v>
      </c>
      <c r="O224" s="121">
        <f t="shared" si="69"/>
        <v>0</v>
      </c>
    </row>
    <row r="225" spans="1:15" ht="15.75" thickBot="1">
      <c r="A225" s="138"/>
      <c r="B225" s="122" t="s">
        <v>13</v>
      </c>
      <c r="C225" s="114"/>
      <c r="D225" s="115">
        <f t="shared" si="75"/>
        <v>0</v>
      </c>
      <c r="E225" s="115">
        <f t="shared" si="49"/>
        <v>0</v>
      </c>
      <c r="F225" s="116">
        <f t="shared" si="50"/>
        <v>0</v>
      </c>
      <c r="G225" s="116">
        <f t="shared" si="51"/>
        <v>0</v>
      </c>
      <c r="H225" s="117">
        <f t="shared" si="52"/>
        <v>0</v>
      </c>
      <c r="I225" s="118">
        <f t="shared" si="76"/>
        <v>0</v>
      </c>
      <c r="J225" s="124">
        <f t="shared" si="77"/>
        <v>0</v>
      </c>
      <c r="K225" s="130">
        <v>1041</v>
      </c>
      <c r="L225" s="126">
        <f t="shared" si="78"/>
        <v>2064457.26232</v>
      </c>
      <c r="M225" s="126">
        <f t="shared" si="79"/>
        <v>66406708.988639995</v>
      </c>
      <c r="N225" s="121">
        <f t="shared" si="68"/>
        <v>0</v>
      </c>
      <c r="O225" s="121">
        <f t="shared" si="69"/>
        <v>0</v>
      </c>
    </row>
    <row r="226" spans="1:15" ht="15.75" thickBot="1">
      <c r="A226" s="138"/>
      <c r="B226" s="122" t="s">
        <v>12</v>
      </c>
      <c r="C226" s="114"/>
      <c r="D226" s="115">
        <f t="shared" si="75"/>
        <v>0</v>
      </c>
      <c r="E226" s="115">
        <f t="shared" si="49"/>
        <v>0</v>
      </c>
      <c r="F226" s="116">
        <f t="shared" si="50"/>
        <v>0</v>
      </c>
      <c r="G226" s="116">
        <f t="shared" si="51"/>
        <v>0</v>
      </c>
      <c r="H226" s="117">
        <f t="shared" si="52"/>
        <v>0</v>
      </c>
      <c r="I226" s="118">
        <f t="shared" si="76"/>
        <v>0</v>
      </c>
      <c r="J226" s="124">
        <f t="shared" si="77"/>
        <v>0</v>
      </c>
      <c r="K226" s="130">
        <v>1041</v>
      </c>
      <c r="L226" s="126">
        <f t="shared" si="78"/>
        <v>2064457.26232</v>
      </c>
      <c r="M226" s="126">
        <f t="shared" si="79"/>
        <v>66406708.988639995</v>
      </c>
      <c r="N226" s="121">
        <f t="shared" si="68"/>
        <v>0</v>
      </c>
      <c r="O226" s="121">
        <f t="shared" si="69"/>
        <v>0</v>
      </c>
    </row>
    <row r="227" spans="1:15" ht="15.75" thickBot="1">
      <c r="A227" s="138"/>
      <c r="B227" s="122" t="s">
        <v>11</v>
      </c>
      <c r="C227" s="114"/>
      <c r="D227" s="115">
        <f t="shared" si="75"/>
        <v>0</v>
      </c>
      <c r="E227" s="115">
        <f t="shared" si="49"/>
        <v>0</v>
      </c>
      <c r="F227" s="116">
        <f t="shared" si="50"/>
        <v>0</v>
      </c>
      <c r="G227" s="116">
        <f t="shared" si="51"/>
        <v>0</v>
      </c>
      <c r="H227" s="117">
        <f t="shared" si="52"/>
        <v>0</v>
      </c>
      <c r="I227" s="118">
        <f t="shared" si="76"/>
        <v>0</v>
      </c>
      <c r="J227" s="124">
        <f t="shared" si="77"/>
        <v>0</v>
      </c>
      <c r="K227" s="130">
        <v>1041</v>
      </c>
      <c r="L227" s="126">
        <f t="shared" si="78"/>
        <v>2064457.26232</v>
      </c>
      <c r="M227" s="126">
        <f t="shared" si="79"/>
        <v>66406708.988639995</v>
      </c>
      <c r="N227" s="121">
        <f t="shared" si="68"/>
        <v>0</v>
      </c>
      <c r="O227" s="121">
        <f t="shared" si="69"/>
        <v>0</v>
      </c>
    </row>
    <row r="228" spans="1:15" ht="15.75" thickBot="1">
      <c r="A228" s="138"/>
      <c r="B228" s="122" t="s">
        <v>10</v>
      </c>
      <c r="C228" s="114"/>
      <c r="D228" s="115">
        <f t="shared" si="75"/>
        <v>0</v>
      </c>
      <c r="E228" s="115">
        <f t="shared" si="49"/>
        <v>0</v>
      </c>
      <c r="F228" s="116">
        <f t="shared" si="50"/>
        <v>0</v>
      </c>
      <c r="G228" s="116">
        <f t="shared" si="51"/>
        <v>0</v>
      </c>
      <c r="H228" s="117">
        <f t="shared" si="52"/>
        <v>0</v>
      </c>
      <c r="I228" s="118">
        <f t="shared" si="76"/>
        <v>0</v>
      </c>
      <c r="J228" s="124">
        <f t="shared" si="77"/>
        <v>0</v>
      </c>
      <c r="K228" s="130"/>
      <c r="L228" s="126">
        <f t="shared" si="78"/>
        <v>0</v>
      </c>
      <c r="M228" s="126">
        <f t="shared" si="79"/>
        <v>0</v>
      </c>
      <c r="N228" s="121">
        <f t="shared" si="68"/>
        <v>0</v>
      </c>
      <c r="O228" s="121">
        <f t="shared" si="69"/>
        <v>0</v>
      </c>
    </row>
    <row r="229" spans="1:15" ht="15.75" thickBot="1">
      <c r="A229" s="138"/>
      <c r="B229" s="122" t="s">
        <v>9</v>
      </c>
      <c r="C229" s="114"/>
      <c r="D229" s="115">
        <f t="shared" si="75"/>
        <v>0</v>
      </c>
      <c r="E229" s="115">
        <f t="shared" si="49"/>
        <v>0</v>
      </c>
      <c r="F229" s="116">
        <f t="shared" si="50"/>
        <v>0</v>
      </c>
      <c r="G229" s="116">
        <f t="shared" si="51"/>
        <v>0</v>
      </c>
      <c r="H229" s="117">
        <f t="shared" si="52"/>
        <v>0</v>
      </c>
      <c r="I229" s="118">
        <f t="shared" si="76"/>
        <v>0</v>
      </c>
      <c r="J229" s="124">
        <f t="shared" si="77"/>
        <v>0</v>
      </c>
      <c r="K229" s="130"/>
      <c r="L229" s="126">
        <f t="shared" si="78"/>
        <v>0</v>
      </c>
      <c r="M229" s="126">
        <f t="shared" si="79"/>
        <v>0</v>
      </c>
      <c r="N229" s="121">
        <f t="shared" si="68"/>
        <v>0</v>
      </c>
      <c r="O229" s="121">
        <f t="shared" si="69"/>
        <v>0</v>
      </c>
    </row>
    <row r="230" spans="1:15" ht="15.75" thickBot="1">
      <c r="A230" s="138"/>
      <c r="B230" s="122" t="s">
        <v>8</v>
      </c>
      <c r="C230" s="114"/>
      <c r="D230" s="115">
        <f t="shared" si="75"/>
        <v>0</v>
      </c>
      <c r="E230" s="115">
        <f t="shared" si="49"/>
        <v>0</v>
      </c>
      <c r="F230" s="116">
        <f t="shared" si="50"/>
        <v>0</v>
      </c>
      <c r="G230" s="116">
        <f t="shared" si="51"/>
        <v>0</v>
      </c>
      <c r="H230" s="117">
        <f t="shared" si="52"/>
        <v>0</v>
      </c>
      <c r="I230" s="118">
        <f t="shared" si="76"/>
        <v>0</v>
      </c>
      <c r="J230" s="124">
        <f t="shared" si="77"/>
        <v>0</v>
      </c>
      <c r="K230" s="130"/>
      <c r="L230" s="126">
        <f t="shared" si="78"/>
        <v>0</v>
      </c>
      <c r="M230" s="126">
        <f t="shared" si="79"/>
        <v>0</v>
      </c>
      <c r="N230" s="121">
        <f t="shared" si="68"/>
        <v>0</v>
      </c>
      <c r="O230" s="121">
        <f t="shared" si="69"/>
        <v>0</v>
      </c>
    </row>
    <row r="231" spans="1:15" ht="15.75" thickBot="1">
      <c r="A231" s="138"/>
      <c r="B231" s="122" t="s">
        <v>7</v>
      </c>
      <c r="C231" s="114"/>
      <c r="D231" s="115">
        <f t="shared" si="75"/>
        <v>0</v>
      </c>
      <c r="E231" s="115">
        <f>$D231*1.1493</f>
        <v>0</v>
      </c>
      <c r="F231" s="116">
        <f>$D231*1.4105</f>
        <v>0</v>
      </c>
      <c r="G231" s="116">
        <f>$D231*1.9082</f>
        <v>0</v>
      </c>
      <c r="H231" s="117">
        <f>5000*$G230/119.64</f>
        <v>0</v>
      </c>
      <c r="I231" s="118">
        <f t="shared" si="76"/>
        <v>0</v>
      </c>
      <c r="J231" s="124">
        <f t="shared" si="77"/>
        <v>0</v>
      </c>
      <c r="K231" s="130"/>
      <c r="L231" s="126">
        <f t="shared" si="78"/>
        <v>0</v>
      </c>
      <c r="M231" s="126">
        <f t="shared" si="79"/>
        <v>0</v>
      </c>
      <c r="N231" s="121">
        <f t="shared" si="68"/>
        <v>0</v>
      </c>
      <c r="O231" s="121">
        <f t="shared" si="69"/>
        <v>0</v>
      </c>
    </row>
    <row r="232" spans="1:15" ht="15.75" thickBot="1">
      <c r="A232" s="138"/>
      <c r="B232" s="122" t="s">
        <v>6</v>
      </c>
      <c r="C232" s="114"/>
      <c r="D232" s="115">
        <f t="shared" si="75"/>
        <v>0</v>
      </c>
      <c r="E232" s="115">
        <f>$D232*1.1493</f>
        <v>0</v>
      </c>
      <c r="F232" s="116">
        <f>$D232*1.4105</f>
        <v>0</v>
      </c>
      <c r="G232" s="116">
        <f>$D232*1.9082</f>
        <v>0</v>
      </c>
      <c r="H232" s="117">
        <f>5000*$G231/119.64</f>
        <v>0</v>
      </c>
      <c r="I232" s="118">
        <f t="shared" si="76"/>
        <v>0</v>
      </c>
      <c r="J232" s="124">
        <f t="shared" si="77"/>
        <v>0</v>
      </c>
      <c r="K232" s="130"/>
      <c r="L232" s="126">
        <f t="shared" si="78"/>
        <v>0</v>
      </c>
      <c r="M232" s="126">
        <f t="shared" si="79"/>
        <v>0</v>
      </c>
      <c r="N232" s="121">
        <f t="shared" si="68"/>
        <v>0</v>
      </c>
      <c r="O232" s="121">
        <f t="shared" si="69"/>
        <v>0</v>
      </c>
    </row>
    <row r="233" spans="1:15" ht="15.75" thickBot="1">
      <c r="A233" s="139"/>
      <c r="B233" s="122" t="s">
        <v>5</v>
      </c>
      <c r="C233" s="114"/>
      <c r="D233" s="115">
        <f t="shared" si="75"/>
        <v>0</v>
      </c>
      <c r="E233" s="115">
        <f>$D233*1.1493</f>
        <v>0</v>
      </c>
      <c r="F233" s="116">
        <f>$D233*1.4105</f>
        <v>0</v>
      </c>
      <c r="G233" s="116">
        <f>$D233*1.9082</f>
        <v>0</v>
      </c>
      <c r="H233" s="117">
        <f>5000*$G232/119.64</f>
        <v>0</v>
      </c>
      <c r="I233" s="118">
        <f t="shared" si="76"/>
        <v>0</v>
      </c>
      <c r="J233" s="124">
        <f t="shared" si="77"/>
        <v>0</v>
      </c>
      <c r="K233" s="130"/>
      <c r="L233" s="126">
        <f t="shared" si="78"/>
        <v>0</v>
      </c>
      <c r="M233" s="126">
        <f t="shared" si="79"/>
        <v>0</v>
      </c>
      <c r="N233" s="121">
        <f t="shared" si="68"/>
        <v>0</v>
      </c>
      <c r="O233" s="121">
        <f t="shared" si="69"/>
        <v>0</v>
      </c>
    </row>
    <row r="234" ht="15">
      <c r="A234" s="140"/>
    </row>
    <row r="235" ht="15">
      <c r="A235" s="138"/>
    </row>
    <row r="236" ht="15">
      <c r="A236" s="138"/>
    </row>
    <row r="237" ht="15">
      <c r="A237" s="138"/>
    </row>
    <row r="238" ht="15">
      <c r="A238" s="138"/>
    </row>
  </sheetData>
  <sheetProtection/>
  <mergeCells count="21">
    <mergeCell ref="A114:A125"/>
    <mergeCell ref="A42:A53"/>
    <mergeCell ref="A6:A17"/>
    <mergeCell ref="A102:A113"/>
    <mergeCell ref="A54:A65"/>
    <mergeCell ref="A66:A77"/>
    <mergeCell ref="A198:A209"/>
    <mergeCell ref="A186:A197"/>
    <mergeCell ref="A174:A185"/>
    <mergeCell ref="A150:A161"/>
    <mergeCell ref="A3:I3"/>
    <mergeCell ref="A18:A29"/>
    <mergeCell ref="A30:A41"/>
    <mergeCell ref="A90:A101"/>
    <mergeCell ref="A78:A89"/>
    <mergeCell ref="A138:A149"/>
    <mergeCell ref="A126:A137"/>
    <mergeCell ref="A162:A173"/>
    <mergeCell ref="A222:A233"/>
    <mergeCell ref="A234:A238"/>
    <mergeCell ref="A210:A221"/>
  </mergeCells>
  <hyperlinks>
    <hyperlink ref="B1" r:id="rId1" display="https://statbel.fgov.be/nl/themas/consumptieprijsindex/consumptieprijsindex"/>
  </hyperlinks>
  <printOptions/>
  <pageMargins left="0.75" right="0.75" top="1" bottom="1" header="0.5" footer="0.5"/>
  <pageSetup horizontalDpi="600" verticalDpi="6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Ecodata: tijdreekstabel</dc:title>
  <dc:subject/>
  <dc:creator>Devlamynck L</dc:creator>
  <cp:keywords/>
  <dc:description/>
  <cp:lastModifiedBy>Luc Devlamynck</cp:lastModifiedBy>
  <cp:lastPrinted>2021-09-21T08:53:30Z</cp:lastPrinted>
  <dcterms:created xsi:type="dcterms:W3CDTF">1999-04-14T14:25:03Z</dcterms:created>
  <dcterms:modified xsi:type="dcterms:W3CDTF">2023-12-26T10:25:44Z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